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MA\Lei de Diretrizes Orçamentárias - LDO\2027\Revisão LDO 2027\Documentos enviados para Revisão\"/>
    </mc:Choice>
  </mc:AlternateContent>
  <bookViews>
    <workbookView xWindow="0" yWindow="0" windowWidth="28800" windowHeight="11610"/>
  </bookViews>
  <sheets>
    <sheet name="ALTERAÇÃO E INCLUSÃO INDICADOR" sheetId="2" r:id="rId1"/>
    <sheet name="INSTRUÇÕES" sheetId="3" r:id="rId2"/>
    <sheet name="INDICADORES EXISTENTES" sheetId="1" r:id="rId3"/>
  </sheets>
  <definedNames>
    <definedName name="_xlnm._FilterDatabase" localSheetId="2" hidden="1">'INDICADORES EXISTENTES'!$A$1:$U$201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 l="1"/>
  <c r="H3" i="2"/>
  <c r="H4" i="2"/>
  <c r="H5" i="2"/>
  <c r="H6" i="2"/>
  <c r="H7" i="2"/>
  <c r="H8" i="2"/>
  <c r="H9" i="2"/>
  <c r="H10" i="2"/>
  <c r="A2" i="2" l="1"/>
  <c r="B2" i="2"/>
  <c r="T37" i="2" l="1"/>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7" i="2"/>
  <c r="T6" i="2"/>
  <c r="T5" i="2"/>
  <c r="T4" i="2"/>
  <c r="T3" i="2"/>
  <c r="A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N7" i="2" l="1"/>
  <c r="F4" i="2"/>
  <c r="A3" i="2"/>
  <c r="C10" i="2"/>
  <c r="F9" i="2"/>
  <c r="A8" i="2"/>
  <c r="P6" i="2"/>
  <c r="K5" i="2"/>
  <c r="E4" i="2"/>
  <c r="B10" i="2"/>
  <c r="C7" i="2"/>
  <c r="O10" i="2"/>
  <c r="F10" i="2"/>
  <c r="R9" i="2"/>
  <c r="J9" i="2"/>
  <c r="A9" i="2"/>
  <c r="M8" i="2"/>
  <c r="D8" i="2"/>
  <c r="P7" i="2"/>
  <c r="S6" i="2"/>
  <c r="K6" i="2"/>
  <c r="B6" i="2"/>
  <c r="N5" i="2"/>
  <c r="E5" i="2"/>
  <c r="Q4" i="2"/>
  <c r="I4" i="2"/>
  <c r="L3" i="2"/>
  <c r="C3" i="2"/>
  <c r="O2" i="2"/>
  <c r="F2" i="2"/>
  <c r="M10" i="2"/>
  <c r="S8" i="2"/>
  <c r="B8" i="2"/>
  <c r="I6" i="2"/>
  <c r="O4" i="2"/>
  <c r="J3" i="2"/>
  <c r="N10" i="2"/>
  <c r="E10" i="2"/>
  <c r="Q9" i="2"/>
  <c r="I9" i="2"/>
  <c r="L8" i="2"/>
  <c r="C8" i="2"/>
  <c r="O7" i="2"/>
  <c r="F7" i="2"/>
  <c r="R6" i="2"/>
  <c r="J6" i="2"/>
  <c r="A6" i="2"/>
  <c r="M5" i="2"/>
  <c r="D5" i="2"/>
  <c r="P4" i="2"/>
  <c r="S3" i="2"/>
  <c r="K3" i="2"/>
  <c r="B3" i="2"/>
  <c r="N2" i="2"/>
  <c r="E2" i="2"/>
  <c r="P9" i="2"/>
  <c r="E7" i="2"/>
  <c r="L5" i="2"/>
  <c r="M2" i="2"/>
  <c r="L10" i="2"/>
  <c r="R8" i="2"/>
  <c r="M7" i="2"/>
  <c r="B5" i="2"/>
  <c r="I3" i="2"/>
  <c r="C2" i="2"/>
  <c r="S10" i="2"/>
  <c r="E9" i="2"/>
  <c r="I8" i="2"/>
  <c r="L7" i="2"/>
  <c r="F6" i="2"/>
  <c r="J5" i="2"/>
  <c r="M4" i="2"/>
  <c r="K2" i="2"/>
  <c r="R10" i="2"/>
  <c r="M9" i="2"/>
  <c r="K7" i="2"/>
  <c r="N6" i="2"/>
  <c r="Q5" i="2"/>
  <c r="C4" i="2"/>
  <c r="F3" i="2"/>
  <c r="Q10" i="2"/>
  <c r="I10" i="2"/>
  <c r="L9" i="2"/>
  <c r="C9" i="2"/>
  <c r="O8" i="2"/>
  <c r="F8" i="2"/>
  <c r="R7" i="2"/>
  <c r="J7" i="2"/>
  <c r="A7" i="2"/>
  <c r="M6" i="2"/>
  <c r="D6" i="2"/>
  <c r="P5" i="2"/>
  <c r="S4" i="2"/>
  <c r="K4" i="2"/>
  <c r="B4" i="2"/>
  <c r="N3" i="2"/>
  <c r="E3" i="2"/>
  <c r="Q2" i="2"/>
  <c r="I2" i="2"/>
  <c r="D10" i="2"/>
  <c r="K8" i="2"/>
  <c r="Q6" i="2"/>
  <c r="C5" i="2"/>
  <c r="R3" i="2"/>
  <c r="D2" i="2"/>
  <c r="O9" i="2"/>
  <c r="J8" i="2"/>
  <c r="D7" i="2"/>
  <c r="S5" i="2"/>
  <c r="N4" i="2"/>
  <c r="Q3" i="2"/>
  <c r="L2" i="2"/>
  <c r="K10" i="2"/>
  <c r="N9" i="2"/>
  <c r="Q8" i="2"/>
  <c r="O6" i="2"/>
  <c r="R5" i="2"/>
  <c r="A5" i="2"/>
  <c r="D4" i="2"/>
  <c r="P3" i="2"/>
  <c r="S2" i="2"/>
  <c r="J10" i="2"/>
  <c r="A10" i="2"/>
  <c r="D9" i="2"/>
  <c r="P8" i="2"/>
  <c r="S7" i="2"/>
  <c r="B7" i="2"/>
  <c r="E6" i="2"/>
  <c r="I5" i="2"/>
  <c r="L4" i="2"/>
  <c r="O3" i="2"/>
  <c r="R2" i="2"/>
  <c r="J2" i="2"/>
  <c r="P10" i="2"/>
  <c r="S9" i="2"/>
  <c r="K9" i="2"/>
  <c r="B9" i="2"/>
  <c r="N8" i="2"/>
  <c r="E8" i="2"/>
  <c r="Q7" i="2"/>
  <c r="I7" i="2"/>
  <c r="L6" i="2"/>
  <c r="C6" i="2"/>
  <c r="O5" i="2"/>
  <c r="F5" i="2"/>
  <c r="R4" i="2"/>
  <c r="J4" i="2"/>
  <c r="A4" i="2"/>
  <c r="M3" i="2"/>
  <c r="D3" i="2"/>
  <c r="P2" i="2"/>
</calcChain>
</file>

<file path=xl/sharedStrings.xml><?xml version="1.0" encoding="utf-8"?>
<sst xmlns="http://schemas.openxmlformats.org/spreadsheetml/2006/main" count="2322" uniqueCount="1200">
  <si>
    <t>EIXO NÚMERO</t>
  </si>
  <si>
    <t>EIXO NOME</t>
  </si>
  <si>
    <t>PROGRAMA NÚMERO</t>
  </si>
  <si>
    <t>PROGRAMA NOME</t>
  </si>
  <si>
    <t>TIPO PROGRAMA</t>
  </si>
  <si>
    <t>INDICADOR DE RESULTADO NÚMERO</t>
  </si>
  <si>
    <t>INDICADOR DE RESULTADO NOME</t>
  </si>
  <si>
    <t>UNIDADE DE MEDIDA</t>
  </si>
  <si>
    <t>ÍNDICE DE REFERÊNCIA</t>
  </si>
  <si>
    <t>FONTE DE APURAÇÃO</t>
  </si>
  <si>
    <t>FÓRMULA DE CÁLCULO</t>
  </si>
  <si>
    <t>DESCRIÇÃO</t>
  </si>
  <si>
    <t>POLARIDADE</t>
  </si>
  <si>
    <t>Eficiência Administrativa</t>
  </si>
  <si>
    <t>ALEP Cidadã</t>
  </si>
  <si>
    <t>Finalístico</t>
  </si>
  <si>
    <t>Audiências Públicas por Comissões Legislativas existentes no ano de referência</t>
  </si>
  <si>
    <t>Diretoria Legislativa da ALEP</t>
  </si>
  <si>
    <t>Número de Audiências realizadas no ano de referência / Número de Comissões em funcionamento no ano de referência</t>
  </si>
  <si>
    <t>Audiências Públicas são reuniões realizadas pelas comissões com a participação de cidadãos, órgãos e entidades públicas ou civis para instruir a análise de alguma proposição em tramitação na Assembleia Legislativa. Comissões são órgãos do poder Legislativo compostos por um grupo de Deputados com o objetivo de analisar toda a matéria que tramita na Assembleia, podem ser permanentes pois subsistem através das legislaturas ou Temporárias pois são consituídas com finalidades especiais ou de representação. Em 2023, a ALEP, atualmente, possui 29 Comissões permanentes. Possui também 2 Comissões Especiais Instaladas.</t>
  </si>
  <si>
    <t>Maior Melhor</t>
  </si>
  <si>
    <t>Índice de Transparência do Legislativo - ITP Poder Legislativo</t>
  </si>
  <si>
    <t>Registro administrativos das unidades técnicas responsáveis pela transparência no TCE-PR; Relatório Anual TCE-PR</t>
  </si>
  <si>
    <t>Soma da pontuação dos 86 critérios exigidos. Manual ITP Poder Legislativo</t>
  </si>
  <si>
    <t>Há uma matriz específica para avaliação do Poder legislativo, que considerou no Manual do ITP Poder Legislativo, na última edição 2022. Todas as informações exigidas devem estar em local de fácil acesso e podem estar no sítio oficial quanto no Portal da Transparência, porém o link do segundo deve constar no primeiro. São 15 temas sendo 86 exigências. Ver: https://www1.tce.pr.gov.br/multimidia/2022/12/pdf/00370987.pdf</t>
  </si>
  <si>
    <t>Índice de Transparência e Governança do Legislativo Estadual</t>
  </si>
  <si>
    <t>pontos</t>
  </si>
  <si>
    <t>Transparência Internacional (ITGP)</t>
  </si>
  <si>
    <t>(Soma das oito dimensões x 100) / pontuação máxima que pode ser obtida em todas as dimensões</t>
  </si>
  <si>
    <t>São considerados oito dimensões: Legal (cinco questões e máximo de cinco pontos), Plataforma (seis euqetsões), Governança (seis questões), Transparência Legislativa (16 questões), Transparência administrativa (nove questões), Comunicação (seis questões), Participação e Engajamento (oito questões), Transformação Digital (seis questões). Total seriam 62 questões.Cada uma tem perguntas em que conforme a resposta ganha-se uma pontuação (o Manual chama de índice i1, i2, i3...). Cada uma dessas pergunats também possui um peso específico. Primeiro calcula-se o valor de cada dimensão, exemplo: Dimensão 1 =((ponto da pergunta 1 x peso da pergunta 1) + (ponto da pergunta 2 x peso da pergunta 2) ...) x 100) / pontuação máxima que pode ser obtida na dimensão 1. Diversos fatores disponíveis no endereço eletrônico: https://comunidade.transparenciainternacional.org.br/itgp-legislativo-estadual-distrital-nota-metodologica.</t>
  </si>
  <si>
    <t>Controle Externo e Melhoria da Administração Pública</t>
  </si>
  <si>
    <t>Percentual de Portais de Transparências Municipais e Estaduais com nota maior ou igual a 90%</t>
  </si>
  <si>
    <t>percentual</t>
  </si>
  <si>
    <t>Registro administrativos das unidades técnicas responsáveis pela transparência no TCE-PR</t>
  </si>
  <si>
    <t>Quantidade de portais de transparências com nota maior ou igual a 90% / Quantidade total de portais de transparência avaliados x 100</t>
  </si>
  <si>
    <t>Mede o percentual de portais de transparência avaliados com nota maior ou igual a 90% dos poderes executivos municipais e estaduais. Na esfera municipal são analisados 798 portais de transparência (399 prefeituras e 399 câmaras). E na esfera estadual será computado o resultado da análise do portal do Governo do Estado do Paraná. Substituiu o indicador Índice de Transparência Pública - ITP municipal e estadual Revisão instituída pela lei estadual nº 22.268, de 13 de dezembro de 2024</t>
  </si>
  <si>
    <t>Proporção de auditorias operacionais/desempenho</t>
  </si>
  <si>
    <t>Registros administrativos internos da Coordenadoria Geral de Fiscalizações - CGF</t>
  </si>
  <si>
    <t>Número de auditorias operacionais executadas/ total de auditorias no ano de referência x 100.</t>
  </si>
  <si>
    <t>Auditorias operacionais/desempenho são aquelas de desempenho da gestão pública municipal e estadual. Objeto da auditoria por decisão de iniciativa própria do TCE. Os outros tipos de auditoria são: conformidade, financeira ou combinadas.</t>
  </si>
  <si>
    <t>Proporção de efetividade das fiscalizações de controle externo</t>
  </si>
  <si>
    <t>Registro Administrativo de unidades técnicas de monitoramento do TCE-PR</t>
  </si>
  <si>
    <t>Número de achados monitorados com recomendação regularizados parcial ou integralmente/ total de achados monitorados no ano de referência x 100.</t>
  </si>
  <si>
    <t>"Mede o percentual de achados de fiscalização monitorados no ano da meta que foram regularizados ou parcialmente regularizados pelo ente fiscalizado. Considera achados resultados de fiscalização apreciados em Processos de Homologação de Recomendações - PHR e Termo de Ajustamento de Gestão - TAG. Recomendações são medidas sugeridas pelo Relator para a correção das falhas e deficiências verificadas. Unidades técnicas de monitoramento do TCE-PR: Inspetorias de Controle Externo - ICEs, Coordenadoria de Monitoramento e Execuções - CMEX".</t>
  </si>
  <si>
    <t>Poder Judiciário Efetivo e Ágil na Garantia dos Direitos</t>
  </si>
  <si>
    <t>Índice de Atendimento à Demanda Judiciária</t>
  </si>
  <si>
    <t>Justiça em Números, Sistemas Processuais da Justiça informatizados</t>
  </si>
  <si>
    <t>IAD = Total de Baixados / Casos Novos x 100</t>
  </si>
  <si>
    <t>Índice que mede a relação entre o número de processos baixados e o número de casos novos apresentados no mesmo período, medidos no 1º e 2º grau, com base no glossário dos Indicadores de Desempenho da Estratégia Nacional do Poder Judiciário 2021-2026 e conforme anexos da Res. CNJ n° 76/2009. Link para a Res. CNJ n° 76/2009: https://atos.cnj.jus.br/atos/detalhar/110 Link para os Indicadores de Desempenho: https://www.cnj.jus.br/wp-content/uploads/2021/02/Glossario_dos_Indicadores_de_desempenho.pdf</t>
  </si>
  <si>
    <t>Justiça em Números, Conselho Nacional de Justiça</t>
  </si>
  <si>
    <t>Razão de processos julgados em relação aos processos distribuídos</t>
  </si>
  <si>
    <t>Justiça em Números, Sistemas Processuais da Justiça informatizados.</t>
  </si>
  <si>
    <t>(Total de Decisões e Sentenças de Conhecimento) / (Casos Novos de Conhecimento - Processos de Conhecimento Suspensos ou Sobrestados ou em Arquivo Provisório)</t>
  </si>
  <si>
    <t>Indicador para Medir a Capacidade do Tribunal em Julgar mais processos que os Distribuídos (similar a Meta 1 do CNJ). Dec - Decisões Terminativas de Processos + Total de Sentenças de Conhecimento CnC - Casos Novos de Conhecimento SusC - Processos de Conhecimento Suspensos ou Sobrestados ou em Arquivo Provisório Link para a Res. CNJ n° 76/2009: https://atos.cnj.jus.br/atos/detalhar/110 Exemplo de resultado: Caso o indicador apresente resultado maior que 1, significa que o Tribunal de Justiça julgou mais processos (novos e antigos) durante o período analisado, do que a quantidade de processos que foram distribuídos (novos) no mesmo período.</t>
  </si>
  <si>
    <t>Taxa de Congestionamento Líquida, Exceto Execuções Fiscais</t>
  </si>
  <si>
    <t>Base Nacional de Dados do Poder Judiciário (Datajud); Justiça em Números</t>
  </si>
  <si>
    <t>TCL = ( ( Total de Casos Pendentes - Casos Pendentes de Execução Fiscal no 1º grau -Total de Processos Suspensos, Sobrestados ou em Arquivo Provisório, exceto os Processos de Execução Fiscal ) / ( Total de Processos Baixados - Total de Processos Baixados de Execução Fiscal no 1º Grau + Total de Casos Pendentes - Casos Pendentes de Execução Fiscal no 1º grau - Total de Processos Suspensos, Sobrestados ou em Arquivo Provisório, exceto os Processos de Execução Fiscal ) ) X 100</t>
  </si>
  <si>
    <t>Indica o percentual de processos que, no período de 12 meses, permaneceu em tramitação sem solução definitiva. São desconsiderados os processos suspensos, sobrestados ou em arquivo provisório e as execuções fiscais. Computar os processos de 2º grau, de 1º grau, das turmas recursais e dos juizados especiais (quando aplicável), somando-se os casos de conhecimento e de execução judicial e extrajudicial não fiscal. Levou-se em consideração as fórmulas e os glossários da Resolução CNJ n. 76/2009, bem como a parametrização do Justiça em Números. dados do índice de referência são cálculo preliminar para 2022. Indicador calculado conforme o Glossário de Indicadores de Desempenho da Estratégia Nacional do Poder Judiciário 2021-2026, disponível no Link: https://www.cnj.jus.br/wp-content/uploads/2021/02/Glossario_dos_Indicadores_de_desempenho.pdf</t>
  </si>
  <si>
    <t>Menor Melhor</t>
  </si>
  <si>
    <t>Ministério Público Resolutivo</t>
  </si>
  <si>
    <t>Proporção de indicadores estratégicos que atingiram ao menos 80% da meta estabelecida na perspectiva "processos integradores" do mapa estratégico do MPPR</t>
  </si>
  <si>
    <t>Planejamento estratégico do MPPR, sistemas de registros do MPPR</t>
  </si>
  <si>
    <t>quantidade de indicadores que atingiram ao menos 80% da meta prevista / total de indicadores previstos na perspectiva "processos integradores" x 100</t>
  </si>
  <si>
    <t>Dentro da perspectiva de "processos integradores", o conjunto de indicadores aferidos sinalizam a eficiência e a eficácia, sendo obtidos a partir de registros nos sistemas institucionais. A perspectiva "processos integradores" contempla oito objetivos estratégicos referentes à eficiência e eficácia da atuação funcional, relacionados aos seguintes temas: resolutividade na atuação extrajudicial, celeridade e eficácia, otimização da intervenção processual, atuação regionalizada, aprimoramento de processos de planejamento e gestão, estabelecimento de parcerias, intensificação da cooperação interinstitucional, intensificação da interação com a sociedade e aprimoramento da comunicação interna e externa. A fim de orientar o aprimoramento dos processos, foram elaborados indicadores institucionais, que demonstram a evolução dos processos integradores, e previstas entregas para cada um dos objetivos estratégicos, que vão compor o cálculo do indicador do PPA e estão demonstradas no Caderno de Planejamento do MPPR, constante no site do órgão. Os resultados previstos em cada um dos objetivos são reavaliados trienalmente, com o propósito de proceder periodicamente a avaliação dos esforços empreendidos na implementação das diretrizes, ações e estratégias visando aferir se os objetivos estão sendo atingidos, bem como determinar melhorias que possam ser perfilhadas a curto, médio e longo prazo, além de orientar as decisões da Administração Superior.</t>
  </si>
  <si>
    <t>Proporção de indicadores estratégicos que atingiram ao menos 80% da meta estabelecida na perspectiva "resultados para a sociedade" do mapa estratégico do MPPR</t>
  </si>
  <si>
    <t>quantidade de indicadores que atingiram ao menos 80% da meta prevista / total de indicadores previstos na perspectiva "resultados para a sociedade" x 100</t>
  </si>
  <si>
    <t>Dentro da perspectiva de "resultados para a sociedade", o conjunto de indicadores aferidos sinalizam a atuação ministerial e reproduzem os objetivos estratégicos que impactam diretamente nos interesses sociais e individuais indisponíveis, sendo obtidos a partir de registro nos sistemas institucionais. A perspectiva "resultados para a sociedade" contempla dez objetivos estratégicos relacionados à atuação finalística do MPPR nas diversas áreas de intervenção: defesa do regime democrático, família, criança e adolescente, idoso, pessoa com deficiência, educação, saúde, assistência social, urbanismo, meio ambiente, patrimônio público, pessoas e grupos em situação de vulnerabilidade, defesa da ordem jurídica e econômica, consumidor, criminal, controle externo da atividade policial, sistema prisional, medidas alternativas, ordem tributária e gestão fiscal. A fim de orientar a necessidade de atuação, foram elaborados indicadores indutores (indicadores sociais obtidos em bases de dados oficiais e que produzem alerta para atuação) e indicadores de esforços (aferição dos atos produzidos para intervenção) e previstas entregas para cada um dos objetivos estratégicos, que vão compor o cálculo do indicador do PPA e estão demonstradas no Caderno de Planejamento do MPPR, constante no site do órgão. Os resultados previstos em cada um dos objetivos são reavaliados trienalmente, com o propósito de proceder periodicamente a avaliação dos esforços empreendidos na implementação das diretrizes, ações e estratégias visando aferir se os objetivos estão sendo atingidos, bem como determinar melhorias que possam ser perfilhadas a curto, médio e longo prazo, além de orientar as decisões da Administração Superior.</t>
  </si>
  <si>
    <t>Gestão Interinstitucional e Comunicação Governamental</t>
  </si>
  <si>
    <t>Gestão, Manutenção e Serviços ao Estado</t>
  </si>
  <si>
    <t>Índice de Fortalecimento e Aprimoramento da Atividade Regulatória - IFAR</t>
  </si>
  <si>
    <t>Diagnóstico anual de Planejamento Estratégico da AGEPAR</t>
  </si>
  <si>
    <t>0,40 x ((IAPI + IEF + IDCO + ITR + PP + GIO + IAR +IQP)/8) + 0,60 x ((IFQS + IRE + IN/3))</t>
  </si>
  <si>
    <t>Esse índice é a média dos indicadores que compõem a dimensão de gestão (IAPI, IEF, IDCO, ITR, IPP, GIO, IAR, IQP) atribuindo-se um peso de 40% somado à média dos indicadores da dimensão finalística (IFQS, IRE e IN) com peso de 60%. Estes pesos foram atribuídos para que o indicador dê maior representatividade de mensuração do desempenho das áreas finalísticas da Agência. Os indicadores serão acompanhados no Plano Estratégico da AGEPAR: 1) Indicador de aprimoramento de processos internos (IAPI); 2) Indicador de estrutura física (IEF); 3) Indicador de Desenvolvimento da Cultura Organizacional (IDCO) ; 4) Indicador de Taxa de Regulação (ITR); 5) Indicador de Participação Prévia em Consultas e Audiências Públicas (IPP); 6) Indicador de Estrutura de Ouvidoria (GIO); 7) Indicador de Agenda Regulatória (IAR); 8) Indicador de Quadro de Pessoal (IQP); 9) Indicador de Fiscalização e Qualidade do Serviço Delegado; 10) Indicador de Regulação Econômica (IRE) e 11) Indicador Normativo (IN). A síntese gera um número entre 0 e 1, sendo mais próximo de 1 melhor. Os indicadores são feitos baseados em avaliações qualitativas e quantitativas das comissões de planejamento estratégico. A explicação dos indicadores compostos pode ser encontrada em: https://www.agepar.pr.gov.br/sites/default/arquivos_restritos/files/documento/2021-09/AGEPAR%20PLANEJAMENTO%20ESTRATE%CC%81GICO%202021-2024.pdf memória de cálculo alterada pela revisão instituída pela Lei estadual nº 22.268, de 13 de dezembro de 2024.</t>
  </si>
  <si>
    <t>Proporção de decisões emanadas das Comissões Técnicas que resultam em atos governamentais</t>
  </si>
  <si>
    <t>Atas de reuniões Protocolo Geral do Estado do Paraná - e-Protocolo</t>
  </si>
  <si>
    <t>Propostas submetidas à deliberação / atos governamentais totais x 100</t>
  </si>
  <si>
    <t>Proposições representam projetos institucionais que podem ou não ser transformados em normas (resolução, decreto ou lei). A análise destas proposições se dá em determinadas comissões, como a Comissão de Política Salarial, e são debatidas por diversos representantes institucionais. Outras Comissões podem ser criadas de acordo com a temática específica.</t>
  </si>
  <si>
    <t>Proporção de investimento do Governo do Estado em relação à arrecadação</t>
  </si>
  <si>
    <t>Sistema Integrado de Finanças Públicas do Estado do Paraná - SIAFIC</t>
  </si>
  <si>
    <t>Proporção de projetos de leis sancionados pelo governador</t>
  </si>
  <si>
    <t>Portal de Pesquisa Legislativa da Assembleia Legislativa do Paraná</t>
  </si>
  <si>
    <t>Quantidade de projetos de lei sancionados no ano de referência / Quantidade de projetos de lei enviados à ALEP no ano de referência x 100.</t>
  </si>
  <si>
    <t>Os projetos de lei, os quais abrangem leis ordinárias e complementares, representam a propositura de uma legislação encaminhada pelo Poder Executivo para deliberação pela Assembleia Legislativa, podendo ser por se tratar de matéria privativa ou por se tratar de ação da administração pública estadual que depende de regulamentação legal.</t>
  </si>
  <si>
    <t>Detran PR - Novos caminhos para Inovação</t>
  </si>
  <si>
    <t>Proporção de atendimentos online do DETRAN</t>
  </si>
  <si>
    <t>Canais de Atendimento do DETRAN PR - Coordenadoria de Gestão da Informação - COOGI</t>
  </si>
  <si>
    <t>Número de atendimentos online do ano/numero de atendimentos total no ano x 100.</t>
  </si>
  <si>
    <t>Demonstra o aumento da adesão ao atendimento online, proporcionando acessibilidade e mais rapidez no atendimento.</t>
  </si>
  <si>
    <t>Proporção de recepção de reclamações do DETRAN via ouvidoria</t>
  </si>
  <si>
    <t>Coordenadoria de Gestão da Informação - COOGI e Ouvidoria</t>
  </si>
  <si>
    <t>Número de reclamações registradas na ouvidoria do Detran /total de atendimentos da ouvidoria x 100.</t>
  </si>
  <si>
    <t>Demonstra a quantidade relativa de reclamações recepcionadas via ouvidoria.</t>
  </si>
  <si>
    <t>Tempo de permanência de veículo apto a leilão no pátio do Detran</t>
  </si>
  <si>
    <t>Comissão de Leilão do DETRAN PR</t>
  </si>
  <si>
    <t>Somatório total dos dias que os veículos aptos a leilão levaram para ser leiloados / quantidade total de veículos que foram leiloados.</t>
  </si>
  <si>
    <t>Tempo médio que os veículos aptos a leilão levaram para ser efetivamente leiloados.</t>
  </si>
  <si>
    <t>Gestão Pública, Transparência &amp; Compliance</t>
  </si>
  <si>
    <t>Proporção de maturidade de Modelo de Capacidade de Auditoria Interna - IA-CM</t>
  </si>
  <si>
    <t>Registros Administrativos da CGE</t>
  </si>
  <si>
    <t>Número total de processos concluídos / Somatório total de processos concluídos e não concluídos * 100</t>
  </si>
  <si>
    <t>Essa informação demonstra a proporção de conclusão de processos de auditoria interna relacionados ao nível 2 do Modelo de Capacidade de Auditoria Interna (IA-CM). A iniciativa de desenvolvimento do IA-CM foi do Instituto dos Auditores Internos (IIA); em 2017, o modelo foi atualizado com apoio do Banco Mundial. O IA-CM está em conformidades com as Normas Internacionais para a Prática Profissional de Auditoria Interna (IPPF), que são as normas que serão consideradas para comprovação de conclusão dos processos de auditoria interna que serão desenvolvidos/amadurecidos pela CGE. O IA-CM está estruturado em uma matriz; essa apresenta 5 níveis de maturidade, 6 elementos de auditorias e 41 macroprocesos; cada macroprocesso apresentando seus processos específicos. Considerando o nível 2 do IA-CM, há 10 macroprocessos (KPAs). O KPA "Auditoria de Conformidade" se coaduna com o elemento "Serviços e Papel da AI"; os KPAs "Desenvolvimento profissional individual" e "Pessoas Qualificadas identificadas e recrutadas" se relacionam com o elemento "Gerenciamento de Pessoas"; os KPAs "Estrutura de práticas profissionais e de processos" e "Plano de auditoria baseado nas prioridades da gestão e das partes interessadas" estão relacionados ao elemento "Práticas profissionais"; os KPAs "Orçamento operacional de AI" e "Plano de negócio de AI" se coadunam com o elemento "Gerenciamento do Desempenho e Accountability"; o KPA "Gerenciamento dentro da Atividade de AI" está relacionado ao elemento "Cultura e Relacionamento Organizacional"; e os KPAs "Acesso pleno às informações, aos ativos e às pessoas da organização" e "Fluxo de reporte de auditoria estabelecido" se coadunam com o elemento "Estruturas de Governança". Considerando os processos específicos dos 10 macroprocessos do nível 2 do IA-CM, obtém-se um total de 76 processos de auditoria interna a serem concluídos para atingir o nível 2 do IA-CM. Esses processos estão relacionados a atividades desenvolvidas pela CGE dentro da Controladoria. Para um processo ser considerado concluído, é necessário comprovar que ele existe e que está institucionalizado, apresentando evidências da institucionalização. Dessa forma, para obtenção da proporção de conclusão de processos de auditoria interna relacionados ao nível 2 do IA-CM, será feito um levantamento de quantos processos foram concluídos no ano de referência; após isso, esse valor será dividido pela soma dos processos concluídos e dos processos não concluídos no ano de referência; o resultado será multiplicado por 100 - o que resultará no valor da proporção.</t>
  </si>
  <si>
    <t>Proporção de Municípios paranaenses com ouvidoria implantada</t>
  </si>
  <si>
    <t>Número de municípios paranaenses com ouvidoria implantada / total de municípios paranaenses x 100</t>
  </si>
  <si>
    <t>Considera-se município com ouvidoria implantada, o município que atende os seguintes critérios: 1 - Ato formal de criação da Ouvidoria; 2 - Designação de Ouvidor responsável. O dado irá refletir o percentual de municípios paranaenses que dispõe do serviço de ouvidoria entre a totalidade de 399 municípios do estado do Paraná.</t>
  </si>
  <si>
    <t>Proporção de órgãos estaduais do poder executivo que cumprem as medidas da Lei de Acesso à Informação - LAI</t>
  </si>
  <si>
    <t>Número de órgãos estaduais que cumprem a Lei de Acesso à Informação no ano de referência / Número total de órgãos estaduais x 100</t>
  </si>
  <si>
    <t>Anualmente a Coordenadoria de Transparência e Controle Social da CGE realiza levantamento dos assuntos obrigatórios, previstos na legislação de acesso à Informação (lei 12.527/2011 e decreto estadual 10.285/2014), publicados nos sites institucionais dentro do Portal da Transparência do Estado - PTE. Vão ser considerados os 69 órgãos estaduais. O índice se refere ao ano de 2022</t>
  </si>
  <si>
    <t>Promoção da Segurança Jurídica e Eficiência na Defesa do Paraná</t>
  </si>
  <si>
    <t>Sistema de Informações Processuais - SIPRO e Sistema de Gestão das Requisições de Pequeno Valor - PRPV</t>
  </si>
  <si>
    <t>Proporção de atos impugnados em relação aos atos consultivos realizados</t>
  </si>
  <si>
    <t>Sistema de Gestão de Materiais e Serviços - GMS; Sistema de Informações Processuais - SIPRO, Sistemas de Registro da Procuradoria Consultiva de Recursos Humanos e BI Processos da PGE</t>
  </si>
  <si>
    <t>Número de editais impugnados judicialmente no ano de referência / total de atos consultivos analisados pela PGE no ano de referência x 100</t>
  </si>
  <si>
    <t>Para o número de editais impugnados serão considerados editais de concursos públicos e processos seletivos simplificados do Estado do Paraná e editais de licitações publicados pela Paraná Edificações - PRED e pelo Departamento de Logística para Contratações Públicas - DECON da Secretaria de Estado da Administração e da Previdência - SEAP, que tenham sua validade, no todo ou em parte, questionada na via judicial, consoante registros dos assuntos dos processos judiciais no BI Processos da PGE e no Sistema de Informações Processuais (SIPRO). Para o total de atos consultivos serão consideradas as manifestações realizadas pelas procuradorias consultivas acerca de editais de concursos públicos e processos seletivos simplificados do Estado do Paraná publicados em Diário Oficial e editais de licitações publicados pela PRED e pelo DECON da SEAP, conforme extraído do Sistema GMS. Assuntos SIPRO relacionados: Regras do edital; Decisão TCE sobre certame; Licitação; Suspensão de licitação; Edital de licitação; Regras do Edital (concurso público e PSS), Idade mínima ou máxima, Restrições no edital, Processo seletivo simplificado; Processo seletivo_PSS.</t>
  </si>
  <si>
    <t>Proporção de êxito da cobrança de Dívida Ativa</t>
  </si>
  <si>
    <t>Sistema de Protesto e Ajuizamento da Dívida Ativa - PROAJU</t>
  </si>
  <si>
    <t>Certidões de dívida ativa protestadas e ajuizadas pagas ou parceladas no ano de referência/ total de certidões de dívida ativa protestadas e ajuizadas no ano de referência x 100</t>
  </si>
  <si>
    <t>Permite a análise do sucesso na cobrança da Dívida Ativa, a partir da comparação entre a quantidade de certidões da dívida ativa cobradas mediante protesto e ajuizamento que foram quitadas ou parceladas no ano de referência e o total de certidões da dívida ativa que foram protestadas e ajuizadas no mesmo ano. Calculado pela PGE a partir das informações extraídas do Sistema de Protesto e Ajuizamento da Dívida Ativa - PROAJU.</t>
  </si>
  <si>
    <t>Variação anual estimada do Valor Anual Recuperado pela Procuradoria Geral do Estado - PGE da Dívida Ativa Estadual</t>
  </si>
  <si>
    <t>Sistemas de controle da dívida ativa estadual da Secretaria de Estado da Fazenda</t>
  </si>
  <si>
    <t>A ideia é verificar se o valor recuperado de um ano para outro aumenta acima da inflação. São contabilizados os valores recuperados de 1º de janeiro e 31 de dezembro do ano correspondente. As somas dos valores anuais recuperados contemplam: valor recebido a vista das dívidas ativas ajuizadas + valor recebido parceladamente das dívidas ativas ajuizadas + valor recebido a vista de dívidas ativas protestadas + valor recebido parceladamente das dívidas ativas protestadas + valor recebidos em negócio jurídico processual de dívidas ativas não ajuizadas. Consideram-se: Dívidas Ativas Ajuizadas são créditos inscritos em dívida ativa do Estado e cobrados na via judicial; Dívidas Ativas Protestadas são créditos inscritos em dívida ativa do Estado e cobrados na via extrajudicial através dos cartórios de protesto de títulos; Dívidas Ativas recebidas através de Acordos são dívidas não ajuizadas, nem protestadas, recebidas por meio de acordos entre o Estado e devedores (negócio jurídico). As dívidas podem ser recebidas à vista no ano corrente da apuração, ou parceladas, sendo consideradas as parcelas recebidas no ano corrente. Os valores são corrigidos anualmente pelo IPCA, ano fiscal fechado. Para a construção do índice de referência, optou-se por não utilizar os valores arrecadados nos anos de 2020, 2021 e 2022, pois no ano de 2020 a arrecadação sofreu a influência da pandemia de COVID-19 e os anos de 2021 e 2022 tiveram a influência de Programas Especiais de Regularização de Débidos (Retoma Paraná - Lei 20.634/2021 e REFIS 2022- Lei 20.946/2021).</t>
  </si>
  <si>
    <t>Paraná Mais Inovação</t>
  </si>
  <si>
    <t>Posição do Paraná no Índice ABEP-TIC Dimensão da Oferta de Serviços Públicos Digitais</t>
  </si>
  <si>
    <t>posição</t>
  </si>
  <si>
    <t>Associação Brasileira de Entidades Estaduais e Públicas de Tecnologia da Informação e Comunicação -</t>
  </si>
  <si>
    <t>Cumprimento de critérios estabelecidos e ponderados na metodologia dos comitês: a) Técnico diretivo e avaliador e b) Consultivo - Apoiador</t>
  </si>
  <si>
    <t>São avaliados os seguintes aspectos: acesso aos direitos, obtenção de documentos; saúde, educação e direitos humanos. Consideram dez pontos analisados, sendo que em 2022 acrescentaram mais cinco pontos analisados, totalizando 15 questões. Consulta ao endereço eletrônico: https://abep-tic.org.br/pesquisa-indice-abep-tic/ Os dados são calculados com até um ano de defasagem (até junho de 2023, o dado era relativo a 2022). Não se esclarece como se dão os pontos e como se computam os valores para cada dimensão.</t>
  </si>
  <si>
    <t>Posição do Paraná no Índice FIEC de Inovação dos Estados</t>
  </si>
  <si>
    <t>Federação das Indústrias do Estado do Ceará - FIEC</t>
  </si>
  <si>
    <t>{Pontuação nas variáveis de Capacidades [(investimento x 0,2)+(Capital Humano-graduação x 0,125)+(Capital Humano-pósgraduação x 0,125)+(Inserção de mestres/doutores x 0,15)+(Instituições x 0,125)+ (Infraestrutura x 0,15) + (Cooperação x 0,15)] x 0,5} {Pontuação nas variáveis de Resultados [(Competitividade Global x 0,15) +(Intensidade Tecnológica x 0,2) +(Propriedade intelectual x 0,25) + (Produção científica x 0,20) + (Empreendedorismo x 0,20)] x 0,5}</t>
  </si>
  <si>
    <t>A FIEC desenvolve um índice de inovação para as 27 unidades federativas do Brasil, com o objetivo de compreender os contextos e estruturas organizacionais e subsidiar políticas e tomadas de decisão. O índice é composto por duas dimensões: a) Capacidades e b) Resultados, sendo 12 indicadores e 22 subindicadores. A dimensão Capacidades avalia a disponibilidade de recursos para promover a inovação nos estados, incluindo investimento público em ciência e tecnologia, capital humano, instituições, infraestrutura e cooperação, totalizando 7 indicadores. A dimensão Resultados reflete o desempenho inovador dos estados, considerando sua competitividade global, intensidade tecnológica, propriedade intelectual, produção científica e empreendedorismo, sendo 5 indicadores. O Índice de Inovação resultante identifica as posições dos estados brasileiros com base nos aspectos analisados para a)Capacidades: Investimento público em C&amp;T, Capital Humano Graduação, Capital Humano Pós Graduação, Inserção de Mestres e Doutores, Instituições, Infraestrutura e Cooperação; b) Resultados: Competitividade Global, Intensidade tecnológica, Propriedade Intelectual, Produção Científica e Empreendedorismo. Esse índice tem até dois anos de defasagem (em junho de 2023, o último calculado era o de 2021).</t>
  </si>
  <si>
    <t>Pacto pelo futuro: Planejando o Paraná</t>
  </si>
  <si>
    <t>Proporção de aderência ao Plano de Contratações Anual do Estado do Paraná - PCA-E</t>
  </si>
  <si>
    <t>Sistema de Gestão de Materiais e Serviços - GMS; Portal da Transparência do Estado do Paraná; administrativos da CPC/SEPL</t>
  </si>
  <si>
    <t>(Total das Contratações Previstas PCA-E no ano de referência/ (Total das Contratações Previstas PCA-E no ano de referência + Total das Contratações Não Previstas PCA no ano de referência)) x 100</t>
  </si>
  <si>
    <t>O Plano de Contratações Anual do Estado do Paraná - PCA-E (art. 21 do Decreto Estadual nº 10.086, de 17 de janeiro de 2022) contempla as demandas de compras, obras, serviços em geral e de engenharia e soluções de tecnologia da informação e comunicações que os órgãos estaduais (Administração direta, autárquica e fundacional do Poder Executivo) planejam contratar ou prorrogar a cada exercício, garantindo o funcionamento do serviço público. Para o cálculo do indicador, considera-se como previstas as contratações que constam no PCA-E e como não previstas as contratações que serão inseridas no PCA-E 9a cada ano) ao longo de sua execução. As contratações, além de uma boa gerência de planejamento, dependem de recursos disponíveis, do processo de trabalho para realizar licitações e dispensas e também de contratados aptos. Não se supõe que exista uma execução total, sabe-se que há alterações ao longo da execução, mas entende-se que haja um percentual reduzido de alterações.</t>
  </si>
  <si>
    <t>Proporção de cargos e funções de direção e chefia no Poder Executivo no total de cargos de provimento em comissão e funções de gestão pública</t>
  </si>
  <si>
    <t>Sistema de Estrutura Organizacional do Estado do Paraná (e-ORG); Diário Oficial do estado do Paraná; Registros administrativos da CDO/SEPL</t>
  </si>
  <si>
    <t>( Número de cargos de provimento em comissão e funções de gestão pública de Direção e Chefia do Poder Executivo / Número total de cargos de provimento em comissão e funções de gestão pública do Poder Executivo ) x 100</t>
  </si>
  <si>
    <t>Os cargos de provimento em comissão e funções de gestão pública são de três tipos: direção, chefia e assessoramento. Os cargos e funções de direção e chefia correspondem diretamente à estrutura organizacional dos órgãos da Administração Direta e entidades autárquicas da Administração Indireta, ou seja, às suas diretorias, coordenações, departamentos, centros, unidades técnicas, núcleos etc. É importante avaliar o equilíbrio entre direção, chefia e os outros assessoramentos. O acompanhamento é feito por órgão e autarquia.</t>
  </si>
  <si>
    <t>Proporção de desembolsos das operações de crédito multissetoriais</t>
  </si>
  <si>
    <t>Sistema de Gerenciamento, Monitoramento e Acompanhamento de Programas e Projetos (SIGMAPP); Registros administrativos da CCR/SEPL</t>
  </si>
  <si>
    <t>Proporção de entrega de projetos estruturados de execução das ações de desenvolvimento territorial</t>
  </si>
  <si>
    <t>(Número de demandas atendidas acumuladas até o ano de referência / Número de demandas acumuladas priorizadas para os territórios) x 100</t>
  </si>
  <si>
    <t>Proporção de entregas de PPA do Poder Executivo com desempenho satisfatório</t>
  </si>
  <si>
    <t>Sistema de Gestão, Avaliação e Monitoramento Estadual - SIGAME</t>
  </si>
  <si>
    <t>( Número de entregas do Poder Executivo com desempenho satisfatório aferido / Número de entregas do Poder Executivo planejadas ) x 100</t>
  </si>
  <si>
    <t>Considera-se desempenho satisfatório o atingimento mínimo de 75% da meta estipulada de cada entrega no ano de referência. Avaliam-se entregas em que há previsto maior do que 0 Para o cálculo de referência, em 2022, havia 194 "metas" com previsão de execução acima de 0 e 92 em que a prestação física de entrega foi de 75% ou mais do que o previsto. É possível revisar a previsão de metas das entregas no segundo e terceiro anos de execução do PPA, bem como incluir novas entrregas ao longo do tempo, por isso nem sempre o número de entregas é o mesmo de ano a ano. A previsão do esperado se baseou em baixo histórico de execução e na avaliação da previsão de indicador semelhante no PPA de São Paulo.</t>
  </si>
  <si>
    <t>Proporção de execução das ações do Planejamento Estratégico do IPARDES</t>
  </si>
  <si>
    <t>Registros administrativos da Diretoria Administrativo-Financeira do IPARDES</t>
  </si>
  <si>
    <t>(Número de ações executadas no ano de referência / Número total de ações previstas no Planejamento Estratégico ) x 100</t>
  </si>
  <si>
    <t>O Planejamento Estratégico do IPARDES para o período 2021-2030 possui 6 estratégias compostas por 23 ações. O indicador proposto mensura a realização do número de ações executadas no ano de referência sobre o total de ações planejadas. As ações são cumulativas em cada ano de mensuração. As ações pontuais e que forem executadas serão consideradas concluídas para o restante do período vigente. As ações permanentes serão reavaliadas todos os anos se estão cumprindo os critérios definidos, assim terá sido executada ou não, no ano de referência. Cada ação é verificada individualmente para depois ser considerada executada ou não, no ano de referência. A responsabilidade de acompanhamento e mensuração do Planejamento Estratégico é da Diretoria Administrativo-Financeira do IPARDES.</t>
  </si>
  <si>
    <t>Bem-estar do Servidor Paranaense</t>
  </si>
  <si>
    <t>Média quinquenal da proporção de Exonerações a pedido de servidores que ingressaram no Quadro QPPE</t>
  </si>
  <si>
    <t>Relatório de servidores do sistema Paraná/META4</t>
  </si>
  <si>
    <t>(Texoneração ano referência/ Tingresso ano referência) + (Texoneração ano 1 anterior ao ano de referência/ Tingresso ano 1 anterior ao ano de referência) + (Texoneração ano 2 anterior ao ano de referência/ Tingresso ano 2 anterior ao ano de referência) + (Texoneração ano 3 anterior ao ano de referência/ Tingresso ano 3 anterior ao ano de referência) + (Texoneração ano 4 anterior ao ano de referência/ Tingresso ano 4 anterior ao ano de referência) / 5 x 100 Texoneração = Total de exonerações a pedido de servidores que ingressaram no Estado no quadro do QPPE no ano de referência Tingresso = Total de servidores efetivos que ingressaram no Estado no quadro do QPPE</t>
  </si>
  <si>
    <t>O cálculo abrange servidores efetivos do Quadro Próprio do Poder Executivo - QPPE que solicitaram desligamentos (exoneração a pedido) e que ingressaram nos últimos 5 anos. Índices esperados: A expectativa é que o percentual de exonerações a pedido, entre os anos de 2024 e 2027, reduza 4% (cinco por cento) com relação ao índice de referência. O índice de referência foi feito baseado na media de calculo dos anos de 2018 a 2022 (2018-7,76; 2019 - 11,88; 2020 - 27,40; 2021 - 17,31; 2022 - 21,91 média 17,25%)</t>
  </si>
  <si>
    <t>Proporção de afastamentos laborais dos servidores do Poder Executivo</t>
  </si>
  <si>
    <t>Registros administrativos usados pelo Sistema de Assistência à Saúde - SAS</t>
  </si>
  <si>
    <t>número de afastamentos laborais emitidos para servidores inseridos no sistema meta4 no ano corrente / número de servidores ativos no sistema meta4 no ano corrente X 100</t>
  </si>
  <si>
    <t>A proporção é feita no âmbito estadual, emitidos por Região dos servidores inseridos no sistema meta4, neste sentido será utilizada a média geral do Estado como parâmetro para medição do indicador. Caso a proporção seja menor que os índices esperados significa que a Pericia tem feito menos atendimentos dos servidores. Ou seja, comprova a efetividade das ações preventivas implantadas. Para a elaboração do índice de referencia foram utilizados dados de frequência histórica no Estado do ano de 2019, desconsiderando assim, os efeitos extraordinários que a pandemia da COVID-19 gerou."</t>
  </si>
  <si>
    <t>Proporção de concluintes do Executivo Estadual em cursos de capacitação da EGP considerados adequados às necessidades básicas do setor público</t>
  </si>
  <si>
    <t>Registros administrativos da Escola de Gestão do Paraná</t>
  </si>
  <si>
    <t>número de certificações a servidores do Executivo Estadual em cursos de capacitação da EGP considerados adequados às necessidades do setor público no ano corrente / Total de inscrições em cursos de capacitação da EGP considerados adequados às necessidades do setor público no ano corrente x 100</t>
  </si>
  <si>
    <t>Os cursos da EGP considerados adequados para capacitação das necessidades do setor público são: (i) Atualização em e-protocolo; (ii) gestão de pessoas para resultados; (iii) Gestão de processos; (iv) Gestão de projetos; (v) Gestão de serviços públicos e (vi) Governança para resultados. Existe a possibilidade de mudanças no número de cursos anualmente, que será explicado nas prestações de contas anuais dos indicadores. Os cursos selecionados abordam áreas-chave que são relevantes para a gestão eficiente e eficaz dos serviços públicos, sendo recomendável a realização de todos estes cursos por todos os servidores do Estado. São consideradas apenas inscrições e conclusões com início e término no mesmo ano de referência. Cálculo de janeiro a dezembro. Será contabilizado o total de inscrições e conclusões nos cursos relacionados, possibilitando que um servidor realize mais de um curso dentre os relacionados.</t>
  </si>
  <si>
    <t>Paraná: Gestão Efetiva</t>
  </si>
  <si>
    <t>Percentual de serviços públicos integrados à plataforma integradora de serviços digitais (PIÁ)</t>
  </si>
  <si>
    <t>Relatório de consultoria especializada para SEAP</t>
  </si>
  <si>
    <t>(número de serviços integrados a plataforma integradora de serviços digitais (PIA) / número total de serviços disponibilizados ao cidadãos) x 100</t>
  </si>
  <si>
    <t>"Quantidade de serviços públicos integrados a plataforma PIÁ, dividido pelo total de 322 serviços publicos disponibilizados ao cidadão no ano de referência, multiplicado por 100. Atualmente, segundo levantamento da consultoria elaborada pela FIPE, estão dispoíveis ao cidadão 322 serviços públicos, os quais são oriundos de 24 órgãos estaduais. Estes serviços não estão integrados e são disponibilizados no formato online (9,3%), presencial (18,6%) e híbrido (72%). Até 10/07/2023, estão disponíveis ao cidadão 322 serviços públicos. Estes serviços são oriundos de 24 órgãos estaduais."</t>
  </si>
  <si>
    <t>Proporção de contratações não planejadas e em edição em relação às formalizadas no ano de registro do contrato</t>
  </si>
  <si>
    <t>Módulo de Registro de Contratos Administrativos do Estado - GMS</t>
  </si>
  <si>
    <t>(Número de Termos Aditivos de acréscimo e/ou supressão + número de contratos emergenciais celebrados + número de contratos em edição no ano de referência) / número de contratos formalizados no ano de referência x 100</t>
  </si>
  <si>
    <t>"Proporção no ano de referência da quantidade de Termos Aditivos de acréscimo e/ou supressão, somados a quantidade de contratos emergenciais e de contratos em edição em relação aos contratos formalizados no ano de referência. Base móvel anual (ano corrente). O índice de referência contabilizou os contratos e termos de 2022. Serão contabilizados os contratos de responsabilidade da Seap."</t>
  </si>
  <si>
    <t>Proporção de contratos celebrados com responsáveis indicados/definidos</t>
  </si>
  <si>
    <t>((número de gestores / número de contratos celebrados pela Seap)+( número de fiscais / número de contratos celebrados pela SEAP)) / 2 x 100.</t>
  </si>
  <si>
    <t>Percentual de contratos celebrados pela SEAP com indicação de fiscais e gestores responsáveis. Base móvel anual - ano corrente. Na data de apuração somente 78% dos contratos celebrados pela Seap apresentaram gestores e fiscais indicados.</t>
  </si>
  <si>
    <t>Proporção de Imóveis estaduais com regularização cartorial realizada</t>
  </si>
  <si>
    <t>Registros do Departamento do Patrimônio do Estado - DPE</t>
  </si>
  <si>
    <t>(número de imóveis Sem Órgão Destinado - SOD com regularização cartorial realizada até a data de referência / número total de imóveis Sem Órgão Destinado com responsabilidade da SEAP com pendências de regularização no ano corrente) x 100</t>
  </si>
  <si>
    <t>"A expectativa é de que 25% do total de imóveis Sem Órgão Destinado - SOD que têm pendências de regularização e que estão sob responsabilidade da SEAP na data de apuração devem ter regularização cartorial imobiliaria até 31/12/2027. Base fixa de quantidade de imóveis na data de apuração - ano base 26/06/2023. O numerador será contabilizado acumulativamente até a data de cada apuração para prestação de contas. Em 26/06/2023 existem 341 Imóveis SOD."</t>
  </si>
  <si>
    <t>Proporção de veículos inservíveis ou desnecessários para o Estado do Paraná efetivamente alienados</t>
  </si>
  <si>
    <t>Relatório de inservibilidade dos órgãos, Departamento de Gestão do Transporte Oficial DETO/ SEAP</t>
  </si>
  <si>
    <t>((número de veículos inservíveis ou desnecessários leiloados e alienados no ano corrente) / (total de veículos inservíveis ou desnecessários do Estado no ano base) x 100)</t>
  </si>
  <si>
    <t>Base fixa de quantidade de veículos da data de apuração, considerado o ano base 2023. Contabilização de veículos efetivamente alienados em leilão. A perspectiva é a alienação de veículos inservíveis ou desnecessários num total de 22,5% da frota contabilizada na data da apuração. O numerador será contabilizado cumulativamente até a data de cada apuração para prestação de contas. Em 03/07/2023 existem 11.535 veículos oficiais.</t>
  </si>
  <si>
    <t>Gestão Fiscal, Financeira e Orçamentária</t>
  </si>
  <si>
    <t>Proporção de aderência de autorregularização dos contribuintes com as obrigações tributárias</t>
  </si>
  <si>
    <t>Sistema de autorregularização das obrigações tributárias da Receita Estadual</t>
  </si>
  <si>
    <t>Proporção de municípios paranaenses alcançados pelas ações de educação fiscal</t>
  </si>
  <si>
    <t>Registros administrativos da Escola Fazendária da Secretaria de Estado da Fazenda - EFAZ/SEFA</t>
  </si>
  <si>
    <t>Número de municípios alcançado pelas ações de educação fiscal/ total de municípios paranaenses x 100</t>
  </si>
  <si>
    <t>Serão consideradas as ações de educação fiscal dos projetos: a) "Educação fiscal nas escolas"; b) "Seminário anual de educação fiscal"; c) "Estratégia digital para educação fiscal"; d) "Plano de comunicação para educação fiscal"; e) "Curso de disseminadores de educação fiscal"; f) "Curso de educação fiscal para diferentes públicos". Será considerado que o município foi alcançado, quando houver pelo menos um inscrito nas ações que é do município.</t>
  </si>
  <si>
    <t>Proporção de participantes de ações de educação fiscal/fazendária na população paranaense</t>
  </si>
  <si>
    <t>Número de participantes alcançados pelas ações de educação fiscal/ total da população paranaenses x 100.</t>
  </si>
  <si>
    <t>Proporção de serviços digitais conclusivos implantados pela Receita Estadual</t>
  </si>
  <si>
    <t>Registro Administrativos da Receita Estadual do Paraná</t>
  </si>
  <si>
    <t>Número de serviços conclusivos disponibilizados / total de serviços disponíveis para o contribuinte X 100</t>
  </si>
  <si>
    <t>Um serviço digital conclusivo é aquele que permite ao contribuinte resolver sua demanda de forma completa e autônoma, sem necessidade de interação posterior com a Receita Estadual. O total de serviços digitais disponíveis inclui todos os serviços que a Receita Estadual oferece ao contribuinte por meio de plataformas, mesmo que não resolvam a demanda por completa, podem apenas iniciar algum processo.</t>
  </si>
  <si>
    <t>Proporção de usuários do Nota Paraná em relação às pessoas que informam o CPF na nota</t>
  </si>
  <si>
    <t>Sistema Nota Paraná</t>
  </si>
  <si>
    <t>Número de usuários do Nota Paraná no ano de referência/ total de pessoas que colocam o CPF na nota no ano de referência x 100</t>
  </si>
  <si>
    <t>O Programa Nota Paraná é gerido e supervisionado pela EFAZ e visa incentivar o consumidor a exigir o documento fiscal no momento de uma compra e, assim, poder receber parte do Imposto sobre Circulação de Mercadorias e Serviços (ICMS) recolhido pelo estabelecimento. Legalmente esse programa instituído pela Lei estadual nº 18.451, de 06 de Abril de 2015, se chama "Programa de Estímulo à Cidadania Fiscal do Estado do Paraná". O consumidor inscrito no programa também passa a concorrer a prêmios em dinheiro. Os créditos e prêmios podem ser compensados em conta bancária ou usados para abatimento do IPVA. Nem sempre o consumidor que informa o número do CPF no momento da compra participa do Programa Nota Paraná. Para aderir é necessário cadastra-se no site para consultar e utilizar os seus créditos, bem como para participar dos sorteios mensais.</t>
  </si>
  <si>
    <t>Proporção de usuários do Programa Nota Paraná em relação à população paranaense</t>
  </si>
  <si>
    <t>Sistema Nota Paraná; Estimativa da População - IBGE</t>
  </si>
  <si>
    <t>Número de usuários do Nota Paraná no ano de referência/ total da população paranaense no ano de referência x 100</t>
  </si>
  <si>
    <t>O Programa Nota Paraná é gerido e supervisionado pela EFAZ e visa incentivar o consumidor a exigir o documento fiscal no momento de uma compra e, assim, poder receber parte do Imposto sobre Circulação de Mercadorias e Serviços (ICMS) recolhido pelo estabelecimento. Legalmente esse programa instituído pela Lei estadual nº 18.451, de 06 de Abril de 2015, se chama "Programa de Estímulo à Cidadania Fiscal do Estado do Paraná". O consumidor inscrito no programa também passa a concorrer a prêmios em dinheiro. Os créditos e prêmios podem ser compensados em conta bancária ou usados para abatimento do IPVA. Nem sempre o consumidor que informa o número do CF no momento da compra participa do Programa Nota Paraná. Para aderir é necessário cadastra-se no site para consultar e utilizar os seus créditos, bem como para participar dos sorteios mensais.</t>
  </si>
  <si>
    <t>Razão de atos de ressalva, recomendação e determinação das contas do governador entre o ano de referência e o ano anterior</t>
  </si>
  <si>
    <t>Análise das Contas do Governador pelo Tribunal de Contas do Estado do Paraná - TCE PR</t>
  </si>
  <si>
    <t>número de atos de tipo ressalva, recomendação e determinação da análise de contas do governador no ano de referência / número de atos de tipo ressalva, recomendação e determinação da análise de contas do governador no ano anterior.</t>
  </si>
  <si>
    <t>Serão consideradas apenas a análise das prestações de contas do chefe do Poder Executivo estadual em relação à apreciação contábil, orçamentária e financeira das contas, não serão contabilizadas as análises específicas de cada órgão do poder executivo. Os pareceres prévios e julgamentos de contas definirão níveis para suas conclusões e responsabilidades divididos em atos de: 1) as ressalvas constituem as observações do relator de natureza restritiva em relação a certos fatos verificados no exame das contas, quer porque discorda do que foi registrado, quer porque tais fatos nã estão em conformidade com as normas e as leis aplicáveis; 2) as recomendações são medidas sugeridas pelo relator para correção das falhas e deficiências verificadas no exame das contas; e 3) as determinações legais são medidas indicadas pelo relator para fins de atendimento de dispositivo constitucional ou legal (regimento do TCEPR, art. 244). Em 2019, foram achados: 37 apontamentos (12 Ressalvas; 12 Recomendações e 13 Determinações); em 2020, 60 (28 Ressalvas; 28 Recomendações e 4 Determinações); e em 2021, 12 apontamentos (6 Ressalvas; 4 Recomendações e 2 Determinações). Utilizou-se os dados desses 3 anos para fazer a estimação do esperado nos próximos anos. Razão 2020=1,62 e Razão 2021= 0,2. Quando a razão for maior do que 1, significa que o ano de referência possui mais apontamentos que no ano anterior, ou seja, houve piora nos processos. Quando uma razão é igual a 1, significa que há o mesmo número de apontamentos no ano analisado e no anterior. Busca-se uma razão menor do que 1, porque nesse caso há uma melhoria de um ano para outro. No entanto, analisando-se os dados dos anos de 2019 a 2021 percebe-se que há uma oscilação, nesse caso negativo mesmo seria apenas quando a razão ultrapassa 1. Foi criado uma razão patra que a variação no indicador não expressasse um número negativo (sistema impossibilita) - caso por acaso um ano tivesse mais ressalvas que no ano anterior.</t>
  </si>
  <si>
    <t>Taxa de participação em audiências públicas da Secretaria de Estado da Fazenda por 100 mil habitantes</t>
  </si>
  <si>
    <t>ocorrências por 100 mil habitantes</t>
  </si>
  <si>
    <t>Registros administrativos da Escola Fazendária da Secretaria de Estado da Fazenda - EFAZ/SEFA; Estimativa da População - IBGE</t>
  </si>
  <si>
    <t>Total de participações audiências públicas/ total da população paranaense x 100.000.</t>
  </si>
  <si>
    <t>LDO (3 Audiências realizadas); LOA (2 Audiências realizadas). Não é possivel mensurar se a mesma pessoa participou de mais de uma audiência, assim o que se contabiliza são participantes de audiências. Todas as audiências são realizadas de forma online, pelo Youtube, se contam as visualizações e a interação pode ser feita via chat. Será tratado cada participação como uma ocorrência.</t>
  </si>
  <si>
    <t>Infraestrutura e Mobilidade</t>
  </si>
  <si>
    <t>Desenvolvimento Sustentável das Cidades</t>
  </si>
  <si>
    <t>Proporção das Transferências Voluntárias da SECID em relação às Transferências Voluntárias Totais estaduais no ano</t>
  </si>
  <si>
    <t>Sistema Integrado de Transferências - SIT / TCE-PR</t>
  </si>
  <si>
    <t>(Total do valor empenhado das transferências voluntárias da SECID aos municípios/ Total do valor empenhado do Estado em transferências voluntárias aos municípios) x 100</t>
  </si>
  <si>
    <t>Extraem-se dois relatórios do sítio oficial da SECID, na aba 'Transparência': 1º relatório) na opção 'Convênios' selecionar o ano desejado, selecionar o concedente SECID ou o CNPJ da SECID, os demais critérios como 'Todos', clicar em 'Pesquisar', navegar até o final da página e selecionar a opção 'Visualizar em Planilha' e exportar para planilha excel, converter os valores da coluna 'Total Repasses' em número, e efetuar o somatório. 2º relatório) na opção 'Convênios' selecionar o ano desejado, no campo 'Concedentes' e demais critérios, devem estar como 'Todos', limpar o campo 'CNPJ do Concedente' , clicar em 'Pesquisar', navegar até o final da página e selecionar a opção 'Visualizar em Planilha' e exportar para planilha excel, converter os valores da coluna 'Total Repasses' em número, no campo 'Convenentes' devem ser mantidos somente os MUNICÍPIOS e excluir os diferentes disso, e efetuar o somatório. Dividir o total de repasses da SECID pelo total de repasses do Estado, e o resultado multiplicar por 100. OBS: O campo 'Total Repasses' para os dois relatórios equivale ao valor empenhado das transferências voluntárias.</t>
  </si>
  <si>
    <t>Proporção da Transferência Paga ao município pela SECID em relação a Receita dos Municípios contemplados</t>
  </si>
  <si>
    <t>Sistema Integrado de Finanças Públicas do Estado do Paraná - NovoSIAF, Secretaria do Tesouro Nacional / SICONFI</t>
  </si>
  <si>
    <t>(Total em R$ das transferências pagas aos municípios no ano / Total em R$ das receitas dos municípios contemplados no ano ) x 100</t>
  </si>
  <si>
    <t>Analisam-se dois relatórios: 1º) Total das transferências pagas aos municípios no ano selecionado, extraído do SIAF; 2º) Total das receitas dos municípios contemplados para o ano selecionado, extraído do sítio oficial Base de Dados do estado (BDEweb) - IPARDES. Divide-se o total das transferências pagas aos municípios pelo total das receitas dos municípios contemplados, após multiplica-se por 100 (cem). Os dados da Receita têm 2 anos de defasagem, por isso é uma proporção estimada.</t>
  </si>
  <si>
    <t>Proporção de contrato de obras entregues em relação aos celebrados no período de referência</t>
  </si>
  <si>
    <t>Sistema de Gestão e Projetos de Obras - SGPO</t>
  </si>
  <si>
    <t>(Obras públicas de edificações contratadas, a partir de 2024, concluídas e entregues / Total de obras públicas de edificações contratadas a partir de 2024) x 100</t>
  </si>
  <si>
    <t>São consideradas as obras públicas de edificações iniciadas a partir de 2024 com conclusão de contrato entre 2024 e 2027. Assim como são contabilizadas as obras contratadas, concluídas e entregues dentro do mesmo período; a partir de 2025,o cálculo é cumulativo de um ano para o outro, ou seja, são contabilizadas aquelas obras contratadas num período e concluídas e entregues num período subsequente. Os tipos de obras são: construção, reforma e ampliação, reparos e serviços de engenharia. Não são contabilizadas no cálculo as seguintes obras: em andamento, a iniciar, suspensas/paralisadas, com contratos rescindidos. Os contratos para elaboração de projeto também não são considerados nesse cálculo.</t>
  </si>
  <si>
    <t>Desenvolvimento Integrado Metropolitano</t>
  </si>
  <si>
    <t>Avaliação de Gestão Plena do Planejamento Metropolitano</t>
  </si>
  <si>
    <t>Registros Administrativos da Agência de Assuntos Metropolitanos - AMEP</t>
  </si>
  <si>
    <t>((Soma de pontos dos itens de gestão plena cumpridas na RM1 / 4 itens) + (Soma de pontos dos itens de gestão plena cumpridas na RM2 / 4 itens) + (Soma de pontos dos itens de gestão plena cumpridas na RM3 / 4 itens) + (Soma de pontos dos itens de gestão plena cumpridas na RM4 / 4 itens) ) / 4 Regiões metropolitanas consideradas</t>
  </si>
  <si>
    <t>No Paraná foram consideradas quatro regiões metropolitanas de acordo com os indicadores do Estatuto da Metrópole: RM de Cascavel (23 municípios); RM de Curitiba (29 municípios); RM de Londrina (25 municípios); RM de Maringá (26 municípios). O estatuto da Metrópole indica que uma Gestão Plena da Região Metropolitana se faz cumprindo os seguintes requisitos mínimos: a) existência de Plano de Desenvolvimento Urbano Integrado publicado como Lei; b) Gestão Interfederativa cumprida por meio de publicação de Lei e Conselho; c) Fundo Metropolitano, considerado cumprido com Lei de sua instituição e CNPJ; d) órgão metropolitano em funcionamento com designação de representante metropolitano específico (AMEP); e) delimitação territorial formalizada em lei. Somatória das pontuações das Regiões metropolitanas / 4 regiões metropolitanas consideradas. São quatro condições exigidas, sendo que para cada condição atingida a RM ganha 1 ponto. Soma as condições em cada RM e divide por 4, chegando-se a RMGPi= é o valor de Gestão Plena atingido. Depois soma os valores de cada RMGPi e divide por 4 (nº de RMS consideradas). Quanto mais próximo de 1, mais a RM está em atingir a Gestão Plena.</t>
  </si>
  <si>
    <t>Idade média da frota do transporte metropolitano</t>
  </si>
  <si>
    <t>anos</t>
  </si>
  <si>
    <t>Registro de veículos das operadoras de transporte para a Agência de Assuntos Metropolitanos - AMEP</t>
  </si>
  <si>
    <t>Soma da idade dos veículos do transporte coletivo / quantidade de veículos do transporte coletivo</t>
  </si>
  <si>
    <t>A idade média da frota dos veículos é obtida através da soma da idade de cada veículo, e dividida pela quantidade total de veículos.</t>
  </si>
  <si>
    <t>Índice de Passageiros por Quilômetro - IPK</t>
  </si>
  <si>
    <t>passageiros por quilômetro rodado</t>
  </si>
  <si>
    <t>Sistema Transdata (Diretoria de Transporte)</t>
  </si>
  <si>
    <t>Soma da quantidade de passageiros equivalentes / Soma da quantidade dos quilômetros rodados</t>
  </si>
  <si>
    <t>Faz-se a soma da quantidade quadrimestral anual de passageiros equivalentes, que são aqueles que efetivamente geram receita,e divide-se pela soma da quantidade anual dos quilômetros rodados. O número de passageiros por quilômetro rodado demonstra a eficiência do sistema, tendo como objetivo o transporte do maior número de usuários.</t>
  </si>
  <si>
    <t>Proporção da frota metropolitana de ônibus com modernização implantada</t>
  </si>
  <si>
    <t>(Soma do número de veículos com tecnologia instalada / total da frota de veículos) x 100</t>
  </si>
  <si>
    <t>Considera-se 'tecnologia instalada' a instalação completa, ou seja, a instalação dos três equipamentos juntos: wi-fi, câmera e validador de cartão para cada veículo. Aqueles veículos que estejam com a tecnologia instalada incompleta não serão considerados como veículos modernizados.</t>
  </si>
  <si>
    <t>Acréscimo proporcional da oferta de moradias para famílias em vulnerabilidade social em relação ao período 2018 - 2022</t>
  </si>
  <si>
    <t>Sistema de Gestão de Projetos/RM da Companhia de Habitação do Paraná - COHAPAR</t>
  </si>
  <si>
    <t>Número acumulado de famílias atendidas com melhorias ou oferta de moradias no período 2024-2027 / número total de famílias atendidas no período de 2018-2022 x 100</t>
  </si>
  <si>
    <t>A iniciativa atua na realocação de assentamentos precários do tipo favela, promovendo o reassentamento de famílias em condição de vulnerabilidade e/ou em situação de risco em novos empreendimentos dotados de toda a infraestrutura necessária de serviços públicos e comerciais. Em paralelo, promove a recuperação das áreas anteriormente ocupadas, buscando preservar os ecossistemas existentes e sempre que possível construir equipamentos de utilidade pública que possam servir a população local e evitar novas invasões. Será computado apenas programas de reassentamento, atualmente a previsão se faz pela modalidade Vida Nova - BID. No quinquênio 2018- 2022 foram atendidas 1.881 famílias atendidas - média de 445 famílias/ano (fonte: Sistema RM considerando atendimentos do Programa Nossa Gente, Parcerias ITAIPU, MCMV Entidades, e Sub-50). O indicador é cumulativo a partir de 2024, por exemplo: 87 unidades, em 2024, em relação a 1881 = 4,6% de acréscimo; 500 unidades, em 2025, seria 500+87, significando 31,2 de acréscimo em relação ao quinquênio 2018-2022 e assim por diante.</t>
  </si>
  <si>
    <t>Expansão proporcional de famílias atendidas com condições de moradia digna nas ações da COHAPAR em relação ao período 2019-2022</t>
  </si>
  <si>
    <t>Sistema de Cadastro Habitacional de Pretendentes - SCHAP; Sistema de Gestão de Projetos/RM e Sistema Casa Fácil Paraná (Subsídios) - COHAPAR</t>
  </si>
  <si>
    <t>Número acumulado de famílias atendidas com melhorias ou oferta de moradias no período 2024-2027/número total de famílias atendidas no período de 2019-2022 X 100.</t>
  </si>
  <si>
    <t>Sistema de Gestão de Projetos/RM = 8.269 atendimentos (unidades concluídas) no período de 2019/2022 e Sistema Casa Fácil Paraná (Subsídios) - COHAPAR - 13.313 subsídios validados pela Cohapar no período de 2021/2022. Número de famílias atendidas com melhorias ou oferta de moradias no período de 2019-2022, no meio urbano ou rural: 21.582. O indicador é cumulativo a partir de 2024, por exemplo: 10.000 unidades, em 2024 em relação a 21.582 = 46,3% de acréscimo; em 2025, 10.000 novas unidades acumulada com as 10.000 de 2024 = 20.000 em relação a 21.582, sendo 92% e assim por diante. Este indicador será usado para o atendimento do Programa Urbano e Rural (exceto modalidade Vida Nova). O sistema RM se constitui hoje na ferramenta de gestão de obras da Cohapar, pela qual os técnicos podem inserir medições e outras informações referentes as obras em execução, e com isso permitir o acompanhamento da evolução das mesmas, inclusive podendo compartilhar esses dados com outros sistemas de controle do Estado. O Sistema de Administração do Programa Casa Fácil Paraná foi desenvolvido para análise a aprovar os pedidos de subvenção do Programa Casa Fácil Paraná - Financiamento FGTS - Valor de Entrada. Através desse sistema a COHAPAR analisa os pedidos de subvenção, os quais poderão ser aprovados quando satisfazem as condições exigidas. As aprovações podem ser acompanhadas e/ou auditadas, com a emissão de relatórios para validação."</t>
  </si>
  <si>
    <t>Proporção de famílias atendidas com titulação do imóvel</t>
  </si>
  <si>
    <t>Sistema do Plano Estadual de Habitação de Interesse Social - SISPEHIS</t>
  </si>
  <si>
    <t>Famílias atendidas com titulação de imóvel até o fim do ano de referência/ total de famílias ocupantes de áreas e imóveis irregulares no SISPEHIS de 2019 x 100.</t>
  </si>
  <si>
    <t>"O déficit apontado no SISPEHIS 2019 e que é objeto das ações de regularização nesse PPA é relativo ao DÉFICIT QUALITATIVO Urbano, que é composto por todas as áreas passíveis de urbanização e regularização fundiária, portanto, áreas consolidadas ou consolidáveis. No PEHIS o déficit de regularização eram 152.144 moradias sem titulação. Foram tituladas 9.133 famílias até 2022 (6%). Dentro disto, o resultado pretendido se configura com a efetiva regularização fundiária, que consiste na implementação do processo de Reurbanização, conforme regramento da Lei Federal n° 13.465/2017, até a efetiva entrega do titulo de propriedade para a família devidamente registrado no Cartório de Registro de Imóveis. O cálculo é cumulativo. Está sendo considerado que o valor de 2024 também acumula com os títulos entregues até 2022 para dar conta do déficit mensurado no PEHIS 2019."</t>
  </si>
  <si>
    <t>Desenvolvimento da Infraestrutura e da Logística</t>
  </si>
  <si>
    <t>Índice de Gestão de Autoridades Portuárias - IGAP</t>
  </si>
  <si>
    <t>Secretaria Nacional de Portos - Ministério dos Transportes</t>
  </si>
  <si>
    <t>"IGAP1 + IGA 2 + IGAP3 + IGAP4 +... IGAP15 Máximo de 10 pontos.Cálculos no Anexo I da Portaria nº 574, de 26 de dezembro de 2018 - Ministério dos Transportes, Portos e Aviação Civil https://www.in.gov.br/materia/-/asset_publisher/Kujrw0TZC2Mb/content/id/56970431/do1-2018-12-27-portaria-n-574-de-26-de-dezembro-de-2018-56970013"</t>
  </si>
  <si>
    <t>O Índice é composto por 15 indicadores, sendo que os 7 primeiros apresentam fórmulas específicas. O IGAP tem por objetivo avaliar as Autoridades Portuárias sob diversos requisitos: desempenho financeiro, eficiência na gestão de recursos humanos, capacidade operacional para concretizar investimentos, comprometimento em atender/corrigir irregularidades constatadas pela ANTAQ, qualidade da gestão ambiental dos portos organizados, transparência na publicação das informações e a regularidade fiscal e trabalhista.</t>
  </si>
  <si>
    <t>Produtividade de Carga por Metro Linear de Cais</t>
  </si>
  <si>
    <t>tonelada por metro linear</t>
  </si>
  <si>
    <t>Sistemas de Gestão Empresarial - APPA Web - BI</t>
  </si>
  <si>
    <t>Toneladas de carga manipulada no ano/ metro linear de Cais</t>
  </si>
  <si>
    <t>"Produtividade de Carga por Metro Linear de Cais" é um indicador que mede a eficiência do uso do espaço do porto. Ele é calculado pela relação entre a quantidade total de carga movimentada no porto (em toneladas, por exemplo) e o comprimento total do cais (em metros). Esse indicador fornece uma métrica de quão eficientemente um porto está utilizando sua infraestrutura de cais, permitindo comparar a produtividade entre diferentes portos ou ao longo do tempo para um mesmo porto. Portos com uma alta produtividade por metro linear de cais são capazes de movimentar grandes volumes de carga em um espaço relativamente pequeno, o que geralmente indica altos níveis de eficiência operacional.</t>
  </si>
  <si>
    <t>Proporção de acidentes com feridos nas rodovias do Paraná</t>
  </si>
  <si>
    <t>Anuário Estatístico Segurança Rodoviária, Coordenadoria de Engenharia de Tráfego e Segurança Rodoviária - DER/PR</t>
  </si>
  <si>
    <t>(Total de sinistros com feridos nas rodovias estaduais no ano de referência / Total de sinistros nas rodovias estaduais no ano de referência) x 100</t>
  </si>
  <si>
    <t>Sinistro de trânsito é todo evento que resulte em dano ao veículo ou à sua carga e/ou em lesões a pessoas e/ou animais, e que possa trazer dano material ou prejuízos ao trânsito, à via ou ao meio ambiente, em que pelo menos uma das partes está em movimento nas vias terrestres ou em áreas abertas ao público. Ferido é uma vítima com lesões, decorrentes de sinistro de trânsito, que não venha a óbito em até 30 dias após a sua ocorrência. O anuário estatístico de Segurança Rodoviária faz utilização e conversão de dados do BATEU/BPRv para identificar as quantidades de sinistros e feridos. Esse indicador representa o volume de consequências não fatais decorrentes de acidentes de trânsito em uma determinada área no total dos acidentes. A Proporção de Morbidade no trânsito de rodovias do Paraná foi revisada para Proporção de acidentes com feridos nas rodovias do Paraná, visando melhorar a consistência dos dados. O Revisão instituída pela Lei estadual nº 22.268, de 13 de dezembro de 2024.</t>
  </si>
  <si>
    <t>Proporção de acidentes com óbitos nas rodovias do Paraná</t>
  </si>
  <si>
    <t>(Total de sinistros com óbitos nas rodovias estaduais no ano de referência / Total de sinistros nas rodovias estaduais no ano de referência) x 100</t>
  </si>
  <si>
    <t>Sinistro de trânsito é todo evento que resulte em dano ao veículo ou à sua carga e/ou em lesões a pessoas e/ou animais, e que possa trazer dano material ou prejuízos ao trânsito, à via ou ao meio ambiente, em que pelo menos uma das partes está em movimento nas vias terrestres ou em áreas abertas ao público. Óbito é a contabilização de vítima que venha a falecer em razão das lesões e/ou em decorrência do sinistro de trânsito, no momento do sinistro de trânsito ou até 30 dias após a sua ocorrência. O anuário estatístico de Segurança Rodoviária faz utilização e conversão de dados do BATEU/BPRv para identificar as quantidades de sinistros e óbitos. Esse indicador expressa o volume de acidentes com gravidade das consequências fatais em uma determinada região ou país.</t>
  </si>
  <si>
    <t>Registro Administrativo Departamento de Gestão da Inovação da SEIL</t>
  </si>
  <si>
    <t>A adesão de unidades orçamentárias integrantes da Estratégia BIM à 1ª fase: Implementação de BIM em projetos de arquitetura, urbanismo e engenharia, mede o grau de conformidade das unidades orçamentárias do Estado do Paraná em relação à Adoção Gradual do BIM no Governo Estadual, conforme Decreto Estadual nº 10.086/2022. A partir de 1º de janeiro de 2022, a metodologia BIM será implementada no desenvolvimento de projetos de arquitetura, urbanismo e engenharia. (Referência: Decreto Estadual nº 10.086/2022, art. 514 I).</t>
  </si>
  <si>
    <t>A adesão de unidades orçamentárias integrantes da Estratégia BIM à 2ª fase: Implementação de BIM na execução de fiscalização de obras, mede o grau de conformidade das unidades orçamentárias do Estado do Paraná em relação à Adoção Gradual do BIM no Governo Estadual, conforme Decreto Estadual nº 10.086/2022. A partir de 1º de janeiro de 2023, os modelos BIM serão obrigatoriamente utilizados na execução e fiscalização das obras. (Referência: Decreto Estadual nº 10.086 de 2022, art. 514 II)</t>
  </si>
  <si>
    <t>A adesão de unidades orçamentárias integrantes da Estratégia BIM à 3ª fase: operação e manutenção dos empreendimentos pós-obra, mede o grau de conformidade das unidades orçamentárias do Estado do Paraná em relação à Adoção Gradual do BIM no Governo Estadual, conforme Decreto Estadual nº 10.086/2022. A partir de 1º de janeiro de 2025, a metodologia BIM será utilizada para operação e manutenção dos empreendimentos pós-obra. (Referência: Decreto Estadual nº 10.086 de 2022, art. 514 III)</t>
  </si>
  <si>
    <t>Proporção de quilometragem de rodovias paranaenses com qualidade boa e ótima</t>
  </si>
  <si>
    <t>Pesquisas Rodoviárias, Confederação Nacional dos Transportes - CNT</t>
  </si>
  <si>
    <t>soma dos quilômetros avaliados como ótimo ou bom, na jurisdição estadual das rodovias, no ano de referência / quilômetros avaliados no ano de referência x 100</t>
  </si>
  <si>
    <t>Rodovias classificadas como sendo boas e/ou ótimas A Pesquisa CNT de Rodovias utiliza uma metodologia própria para avaliar as características do pavimento, sinalização e geometria das estradas pavimentadas. E depois compõe um índice de Estado geral Esses aspectos são analisados com base nos níveis de conservação e segurança percebidos pelos usuários ao trafegar nas vias. Os resultados da avaliação são divulgados qualitativamente, utilizando a classificação do Modelo CNT de Classificação de Rodovias, que categoriza as rodovias como Ótimo, Bom, Regular, Ruim ou Péssimo. As rodovias estaduais são aquelas sob jurisdição dos estados ou do Distrito Federal e de responsabilidade dos órgãos rodoviários de cada UF - que executam os programas de manutenção, conservação, restauração etc. diretamente ou por meio de concessão à iniciativa privada. A Pesquisa CNT de Rodovias avalia os trechos de rodovias estaduais: i) de grande relevância socioeconômica; ii) estratégicos para o desenvolvimento regional; e/ou iii) que constituam importantes conexões com outros modos de transporte, em corredores de escoamento de cargas ou de elevado fluxo de passageiros. A coleta de dados na pesquisa é realizada de três maneiras principais: análise visual feita pelos pesquisadores em campo, registrando os dados em um sistema de coleta digital; reconhecimento automático e captura de imagens em vídeo; e mapeamento prévio realizado no escritório. Essas abordagens de coleta de dados seguem normas nacionais e internacionais relevantes. Defasagem de até 2 anos.</t>
  </si>
  <si>
    <t>Variação anual da disponibilidade de Balsas de navegação interior no Paraná</t>
  </si>
  <si>
    <t>Registros administrativos da SEIL , Diretoria de Gestão e Planejamento de Infraestrutura e Logística - DGPIL</t>
  </si>
  <si>
    <t>[(Total de Balsas operantes no ano vigente/total de Balsas operantes no ano anterior)-1]*100</t>
  </si>
  <si>
    <t>É o total de Balsas que executam a travessia aquaviária de navegação interior no estado ,e que estão operantes no momento.</t>
  </si>
  <si>
    <t>Variação anual da disponibilidade de Voos realizados nos aeroportos do Paraná</t>
  </si>
  <si>
    <t>Agência Nacional de Aviação Civil - ANAC</t>
  </si>
  <si>
    <t>[(Total voos regulares realizados no Paraná no ano referência / Total voos regulares realizados no Paraná no ano anterior)-1]*100</t>
  </si>
  <si>
    <t>O indicador demonstra o aumento percentual na quantidade de voos regulares disponíveis para a população do Paraná. Voo regular é a ligação aérea entre duas ou mais localidades, caracterizada por um número, na qual é executado serviço regular de transporte, de acordo com horário, itinerário e frequência pré-fixados em "Horários de Transporte" (HOTRAN) e "Horários de Transporte Aéreo Regional" (HOTREG).</t>
  </si>
  <si>
    <t>Variação anual da Movimentação anual da travessia Aquaviária Pontal do Paraná - Ilha do Mel</t>
  </si>
  <si>
    <t>Prefeitura de Pontal do Paraná e Registros administrativos da SEIL</t>
  </si>
  <si>
    <t>[(Total da movimentação anual no ano vigente/Total da movimentação no ano anterior)-1]*100</t>
  </si>
  <si>
    <t>Indicador é um dado de planejamento de Infraestrutura, pois os totais de movimentação são utilizados para definir a capacidade da infraestrutura da travessia e a taxa de crescimento da movimentação que visita a Ilha do Mel.</t>
  </si>
  <si>
    <t>Variação anual de movimentação de mercadorias</t>
  </si>
  <si>
    <t>[(Produção do ano referência /Produção do ano anterior)-1] x 100</t>
  </si>
  <si>
    <t>O indicador "Variação de movimentação de mercadorias" é uma medida que compara a quantidade de mercadorias movimentadas em um porto durante um ano de referência (ano vigente da prestação de contas) em relação ao ano anterior. Uma variação positiva indica aumento na demanda ou eficiência logística. Já uma variação negativa pode sinalizar problemas operacionais ou econômicos. Projeção de aumento de cargas de 1,7 pontos percentuais por ano.</t>
  </si>
  <si>
    <t>Variação da movimentação anual de passageiros nos aeroportos do Paraná</t>
  </si>
  <si>
    <t>[(Total da movimentação de passageiros do ano vigente/Total da movimentação de passageiros do ano anterior)-1)]*100</t>
  </si>
  <si>
    <t>O indicador é um dado de planejamento de Infraestrutura, pois os totais de movimentação são utilizados para definir a capacidade da infraestrutura aeroportuária e a taxa de crescimento da movimentação indica o crescimento socioeconômico da população que está tendo mais acesso ao setor aeroviário.</t>
  </si>
  <si>
    <t>Desenvolvimento Econômico Sustentável</t>
  </si>
  <si>
    <t>Universalização do Saneamento</t>
  </si>
  <si>
    <t>Índice de Atendimento com Rede Coletora de Esgotos - IARCE Urbano</t>
  </si>
  <si>
    <t>Sistema de Informações Sanepar</t>
  </si>
  <si>
    <t>(Economias Residenciais atendidas com rede coletora de esgoto no perímetro urbano / Economias Residenciais dos sistemas operados pela Sanepar no perímetro urbano) x100</t>
  </si>
  <si>
    <t>Identificar o percentual de atendimento com rede coletora de esgoto na área urbana na abrangência da Companhia. Os atributos são apurados mensalmente para compor o realizado anual - mensal acumulado. Os valores são acompanhados mensalmente refletem a avanço da universalização.</t>
  </si>
  <si>
    <t>Índice de Atendimento com Rede de Distribuição de Água - IARDA</t>
  </si>
  <si>
    <t>(Economias com rede de distribuição de água disponível/Economias residenciais dos sistemas operados pela Sanepar) x 100.</t>
  </si>
  <si>
    <t>Identificar o percentual de atendimento com rede de distribuição de água disponível. Os atributos são apurados mensalmente para compor o realizado anual - mensal acumulado. Valores apurados mensalmente e totalizam o período avaliado, garantindo a universalização.</t>
  </si>
  <si>
    <t>Índice de Coliformes Totais - ICT</t>
  </si>
  <si>
    <t>Parâmetros de Coliformes Totais no Padrão/Parâmetros de Coliformes Totais Analisados) x 100</t>
  </si>
  <si>
    <t>O índice demonstra percentualmente o quanto o parâmetro Coliformes Totais atende ao limite estipulado pela legislação em vigor. O parâmetro avaliado considera o limite de 95% de atendimento pelo Anexo XX (alterado pelas Portarias 888 e 2472 de 2021), da Portaria de Consolidação nº 5/2017 do Ministério da Saúde, que estabelece as normas e padrões de potabilidade da água destinada ao consumo humano</t>
  </si>
  <si>
    <t>Taxa de Reclamações Serviços Sanepar</t>
  </si>
  <si>
    <t>Ouvidoria da Sanepar - informação acompanhada AGEPAR</t>
  </si>
  <si>
    <t>Total de reclamações recebidas na ouvidoria / (Ligações de água + Ligações de esgoto) x 1000</t>
  </si>
  <si>
    <t>Taxa de Reclamações recebidas pela ouvidoria da Sanepar por mil ligações de água e esgoto ativas. Reclamações a cada 1000 ligações de água e esgoto. Este indicador está sendo aprimorado por meio de grupo de trabalho AGEPAR e Sanepar.</t>
  </si>
  <si>
    <t>Paraná: Estado que Empreende e Transforma</t>
  </si>
  <si>
    <t>Estoque de emprego industrial formal dos municípios do interior em relação ao dos principais municípios industriais da região de Curitiba</t>
  </si>
  <si>
    <t>Novo Cadastro Geral de Empregados e Desempregados - NOVO CAGED</t>
  </si>
  <si>
    <t>Somatório do estoque de emprego formal na indústria de transformação dos municípios do interior do Paraná / somatório do estoque de emprego formal na indústria de transformação dos principais municípios industriais da região metropolitana de Curitiba.</t>
  </si>
  <si>
    <t>A unidade de medida é a Razão - o estoque de emprego formal é o total de empregos em dezembro do ano anterior somado ao saldo de empregos gerados em cada mês do ano corrente. O saldo de empregos é a diferença entre demitidos e admitidos no mês corrente. Foram considerados os seguintes municípios metropolitanos de Curitiba: Araucária, Almirante Tamandaré, Campo Largo, Colombo, Curitiba, Fazenda Rio Grande, Pinhais e Quatro Barras. O dado disponibilizado no CAGED sempre tem uma defasagem na divulgação, descrever na explicação do monitormanto.</t>
  </si>
  <si>
    <t>Proporção das Microempresas e MEIs na quantidade de empresas exportadoras do Estado</t>
  </si>
  <si>
    <t>MDIC. Secretaria de Comércio Exterior. Balança Comercial e Estatísticas de Comércio Exterior. Outras Estatísticas - Exportação e Importação por Porte Fiscal das empresas</t>
  </si>
  <si>
    <t>Número de empresas exportadoras classificadas como MEI e empresas de pequeno porte, no Paraná / total das empresas exportadoras do Paraná x 100.</t>
  </si>
  <si>
    <t>Para o denominador as categorias de Microempresas e de Microempreendedor Individual (MEI) foram agregadas para viabilizar a publicação sem fragilizar as regras de sigilo vigente. Foi utilizada "regra do patamar", em que não são divulgadas linhas que representem valores para 3 ou menos empresas, para não fragilizar o sigilo fiscal da informação. Trata-se de técnica comum utilizada por outros órgãos para proteção do sigilo da informação. As informações de MEI e Microempresa estão desagregadas apenas para os valores totais e disponíveis nas planilhas de dados. Entra no site do MDIC (https://www.gov.br/mdic/pt-br). Procurar pela Secretaria de comercio Exterior (https://www.gov.br/mdic/pt-br/assuntos/comercio-exterior). Buscar Balança Comercial e estatísticas (https://www.gov.br/mdic/pt-br/assuntos/comercio-exterior/estatisticas). Acessar o link: Outras Estatísticas de Comércio Exterior (https://www.gov.br/mdic/pt-br/assuntos/comercio-exterior/estatisticas/outras-estatistica-de-comercio-exterior). Acessar Estatísticas por Características das Empresas (https://balanca.economia.gov.br/balanca/outras/porte/relatorio_porte.html). Baixar a base de dados para pegar os dados por UF - Paraná: Os dados desta publicação estão disponíveis em formato aberto (csv) e planilhas. Existem uma defasagem de pelo menos 1 ano nos dados divulgados. Dados doindice de referência de 31/12/2022.</t>
  </si>
  <si>
    <t>Proporção de empregados na indústria de transformação de baixa e média-baixa no interior do Paraná</t>
  </si>
  <si>
    <t>Relação Anual de Informações Sociais - RAIS</t>
  </si>
  <si>
    <t>Número de empregados formais na indústria de baixa e média-baixa intensidade tecnológica segundo classificação da OCDE, no interior do Paraná/ total de empregados formais na indústria no interior do Paraná x 100.</t>
  </si>
  <si>
    <t>São considerados os municípios de interior aqueles que não se classificam como Região Metropolitana de Curitiba, segundo critério do IBGE (https://www.ibge.gov.br/geociencias/organizacao-do-territorio/divisao-regional/18). A defasagem de informação da RAIS é de 2 anos.</t>
  </si>
  <si>
    <t>Proporção de Microeempresas e MEIS na quantidade de empresas ativas no Paraná</t>
  </si>
  <si>
    <t>Somatório do estoque de emprego formal na indústria de transformação nas empresas até 19 (dezenove) empregados/ somatório do estoque de emprego formal na indústria de transformação dos principais municípios industriais do estado do Paraná x 100.</t>
  </si>
  <si>
    <t>Número de empresas da industria da transformação, de acordo com o tamanho do estabelecimento, com situação em 31 de dezembro. Foram considerados estabelecimentos de até 19 (dezenove) empregados. A base de dados da RAIS sempre possui uma defasagem na divulgação. Foi apurado para o indicador de referência os dados de 31/12/2021, pois era o que estava disponível para ser avaliado os saldos de 2022 e ser possível escrever a referência em 2023.</t>
  </si>
  <si>
    <t>Proporção de municípios com automatização na consulta de viabilidade de atividade na abertura de empresa na localização pretendida</t>
  </si>
  <si>
    <t>Estatísticas da RedeSIM e Registros Administrativos da JUCEPAR</t>
  </si>
  <si>
    <t>Municípios com integração automatizada no sistema da JUCEPAR/ total de municípios paranaenses x 100.</t>
  </si>
  <si>
    <t>As automatizações das análises da viabilidade de localização são as definições de perímetros para realização de atividades em determinadas áreas de cada município em meio eletrônico permitindo a verificação automatizada se a atividade econômica pode ser realizada no local pretendido pelo empresário pela consulta prévia. A implementação desse método será realizada por município, por esse motivo, o indicador demonstra o avanço das implementações ao longo do tempo.</t>
  </si>
  <si>
    <t>Tempo médio da consulta de viabilidade no ano de referência</t>
  </si>
  <si>
    <t>horas</t>
  </si>
  <si>
    <t>Registros Administrativos da JUCEPAR</t>
  </si>
  <si>
    <t>Somatório do tempo de consulta de viabilidade de cada empresa no período / total de empresas consultadas no período.</t>
  </si>
  <si>
    <t>Mensuração de tempo de implementação em municípios através da automatização na consulta de viabilidade de atividade na abertura de empresa na localização pretendida.</t>
  </si>
  <si>
    <t>Tempo médio de abertura de empresas e demais Pessoas Jurídicas no Paraná no ano de referência</t>
  </si>
  <si>
    <t>Estatísticas da RedeSIM</t>
  </si>
  <si>
    <t>Somatório do tempo de abertura de cada empresa no período / total de empresas abertas no período</t>
  </si>
  <si>
    <t>O tempo total de Abertura de Empresas e demais pessoas jurídicas leva em consideração: o tempo na etapa de viabilidade, na validação cadastral que os órgãos efetuam e na efetivação do registro, com a obtenção do CNPJ. A Estatística da REDESIM é pública e está disponível no site https://estatistica.redesim.gov.br/tempos-abertura comparando todas as Ufs.</t>
  </si>
  <si>
    <t>Paraná Mais Turístico</t>
  </si>
  <si>
    <t>Índice de volume das atividades turísticas</t>
  </si>
  <si>
    <t>Pesquisa Mensal de Serviços, Instituto Brasileiro de Geografia e Estatística - IBGE</t>
  </si>
  <si>
    <t>Volume de atividades turísticas acumulada em 12 meses/ Volume de atividades turísticas acumulada do período anterior de 12 meses x 100</t>
  </si>
  <si>
    <t>O indicador é construído a partir da Pesquisa Mensal dos Serviços (PMS) do Instituto Brasileiro de Geografia e Estatística (IBGE), que por sua vez é mensurada com base nos serviços empresariais não financeiros mediante o uso da receita bruta de serviços de empresas formalmente constituídas. O índice esperado foi calculado a partir dos dados coletados da série desde 2012 até 2022, desconsiderando a pandemia, então no modelo de "Previsão linear", tivemos os resultados citados e na análise com outros modelos.</t>
  </si>
  <si>
    <t>Proporção de empregos formais nas ACTs, em relação aos empregos totais no Paraná (exceto alimentação)</t>
  </si>
  <si>
    <t>Número de empregos formais nas ACTs, exceto alimentação no ano de referência /número de empregos formais totais no ano de referência X 100</t>
  </si>
  <si>
    <t>"As ACTs - Atividades Características do Turismo representam os bens e serviços consumidos pelos visitantes que demandam ao Estado, oferecidos pelas empresas que os prestam, e os respectivos empregos formais gerados pelas mesmas. São consideradas oito ACTs: Alojamento, Agências de Viagem, Transporte Terrestre, Transporte Aéreo, Transporte Aquaviário, Aluguel de Transportes, Alimentação e Cultura e Lazer. A RAIS apresenta os dados referentes ao total dos ocupados e não apenas das ACTs. Optou-se pela exclusão das Atividades de alimentação, por entender que não apenas os visitantes a usam e também por representarem um número muito elevado, o que poderia levar a uma distorção do indicador. Para o índice de referência de 2021 (=39.080/3.257.533x100) = 1,2%."</t>
  </si>
  <si>
    <t>Proporção de prestadores de serviços cadastrados no CADASTUR aos relacionados na RAIS</t>
  </si>
  <si>
    <t>Sistema de Cadastro de Pessoas Físicas e Jurídicas que atuam no Setor de Turismo - CADASTUR; Relação Anual de Informações Sociais - RAIS</t>
  </si>
  <si>
    <t>Número de estabelecimentos de turismo no Cadastur PR / Estabelecimentos de Atividades Características do Turismo na RAIS x 100</t>
  </si>
  <si>
    <t>A RAIS apresenta o total das empresas existentes no Paraná, sendo que dentre elas faz distinção àquelas que são prestadoras de serviços turísticos, classificadas pelo IBGE como ACTs - Atividades Características do Turismo que incluem o Alojamento, as Agências de Viagem, Transporte Terrestre, Transporte Aéreo, Transporte Aquaviário, Aluguel de Transportes, Alimentação, e Cultura e Lazer. Já o CADASTUR é o sistema de cadastro de pessoas físicas e jurídicas que atuam no setor de turismo executado pelo Ministério do Turismo em parceria com os órgãos oficiais de turismo das unidades federativas, como a SETU- Secretaria de Turismo do Paraná. Seu dados estão disponíveis em sua integralidade no Portal Dados Abertos do Governo Federal (dados.gov.br).</t>
  </si>
  <si>
    <t>Proporção do fluxo de passageiros por via aérea no Paraná</t>
  </si>
  <si>
    <t>Número de desembarques nos aeroportos do Paraná/ número de desembarques no total dos aeroportos do Brasil x 100.</t>
  </si>
  <si>
    <t>Número de desembarques no Paraná em relação ao total de desembarques no País (Proxy, em média 38% dos passageiros são visitantes, pesquisas 2012), incluindo tanto excursionistas como turistas, sendo estes os que permanecem por 24 horas ou realizam um pernoite. O restante seria o fluxo de residentes paranaenses que estão retornando de viagens. São considerados os aeroportos comerciais (São José dos Pinhais, Foz do Iguaçu, Londrina, Maringá, Cascavel, Guarapuava, Ponta Grossa, Pato Branco, Toledo, Umuarama, Cianorte, Francisco Beltrão, Campo Mourão, Apucarana, Arapongas, Guaíra, Telêmaco , Borba, Cornélio Procópio, União da Vitória, Paranaguá, Paranavaí), e o fluxo nacional e internacional.</t>
  </si>
  <si>
    <t>Proporção do fluxo turístico internacional no Paraná</t>
  </si>
  <si>
    <t>Departamento de Polícia Federal e Ministério do Turismo</t>
  </si>
  <si>
    <t>Número de chegadas de turistas internacionais no Paraná/ total de chegadas de turistas internacionais no Brasil x 100.</t>
  </si>
  <si>
    <t>Dados relativos ao número de chegadas de turistas internacionais ao Paraná, extraídos dos registros administrativos de migração coletados nos postos de fronteira e cedidos inicialmente ao Ministério do Turismo pelo Departamento de Polícia Federal. Os dados são tratados estatisticamente de acordo com o marco teórico das Recomendações Internacionais de Estatísticas de Turismo, pela Organização Mundial de Turismo - OMT, com o intuito de garantir comparabilidade internacional. Esse processo de tratamento inicia-se com a depuração da base com a exclusão dos tipos de viajantes não incluídos nas estatísticas de turismo, seguida da verificação do enquadramento de cada registro na classificação de turista (visitante que inclui pernoite em sua viagem) e da conversão da variável nacionalidade em país de residência permanente. Para o índice esperados referência foi utilizado o período 2016 a 2022, exceto 2020 e 2021-anos pandêmicos.</t>
  </si>
  <si>
    <t>Desenvolvimento Rural, Cidadania e Segurança Alimentar</t>
  </si>
  <si>
    <t>Índice de Status Sanitário e Fitossanitário - ISF</t>
  </si>
  <si>
    <t>Relatórios oficiais dos levantamentos e inquéritos sanitários e fitossanitários (vigilância) publicados no site da ADAPAR</t>
  </si>
  <si>
    <t>Índice de Status Sanitário e Fitossanitário = Somatório (Indicador de status 1+...+ Indicador de status 20) / 20.</t>
  </si>
  <si>
    <t>Utiliza-se o termo "status" para descrever a situação da ocorrência e seus níveis ou não ocorrência e a forma de comprovação (ausência ou área livre) de uma determinada praga ou doença num determinado território. Refere-se à qauntidade de pragas e doenças com status mantido ou melhorado em relação ao total de paragas e/ou doenças sob vigilância e controle. O status de cada praga ou doença pode ser medido pelo Indicador de Status (IS) e tem uma mensuração específica (ausência, área livre, prevalência, etc.) e pode ser fundamentada na mensuração de amostras coletadas e respectivos resultados obtidos; notificação e saneamento de focos, etc. doenças. São calculados 20 indicadores de Status - IS, sendo 9 (nove) de pragas das culturas agrícolas e florestais - traça-da- maça, cancro europeu, cancro cítrico, moko da bananeira, cancro da videira, mosca da carambola, lobesia botrana, Amaranthus palmieri, fusarium oxysporum raça 4; e 11 (onze) de Doenças dos rebanhos e cultivos animais - Febre aftosa, raiva dos herbívoros, BSE, Scrapie, Brucelose, Tuberculose bovina, Influenza aviária, New castle, Peste suína Clássica, Doença de Aujeszky, Mormo. O Indicador Sanitário (IS) é binário (0 ou 1). 1 (um) se o status foi mantido ou melhorado e 0 (zero) se o status piorou no período. Atualmente, considera-se o IS de cancro cítrico na RMC como zero (0). Quando a área livre for obtida será considerado 1. O ISF pode variar de 0 até 1, e espera-se que seja o mais próximo de 1. Dados utilizados: https://www.adapar.pr.gov.br/sites/adapar/arquivos_restritos/files/documento/2023-03/relatorio_anual_gsa_2022_completo_1.pdf https://www.adapar.pr.gov.br/Pagina/Informes-Tecnicos</t>
  </si>
  <si>
    <t>Índice de uso Sustentável dos Recursos Naturais nas atividades agropecuárias</t>
  </si>
  <si>
    <t>Censo Agropecuário, IBGE; Sistema de Cadastro Ambiental Rural - SICAR; Associação Paranaense de Empresas de Base Florestal - APRE; IBGE; Agência Nacional de Energia Elétrica - ANEEL</t>
  </si>
  <si>
    <t>(Índice de área de Sistema de Plantio Direto - ISPDG x 0,4) + (Índice Cadastro Ambiental Rural - ICAR x 0,1) + (Índice de área de Florestas Plantadas - IFP x 0,2) + (Índice de Energias Renováveis - IER x 0,3).</t>
  </si>
  <si>
    <t>O indicador de Uso Sustentável dos Recursos Naturais nas Atividades Agropecuárias é composto por 4 índices. O ISPDG = área de Sistemas de Plantio Direto de Grãos dividido pela área total de cultivo agrícola temporário/anuais. Os dados oficiais do Censo Agropecuário relativo a Sistemas de Plantio Direto (SPD), e de lavouras temporárias/anuais estão disponíveis no site do IBGE. O ICAR utiliza plataforma SICAR = Valor de Cadastros com análise de regularidade ambiental concluída dividido pelo total de Cadastros. O IFP usa dados de florestas plantadas do anuário da Associação Paranaense de Empresas de Base Florestal (APRE) = área de florestas plantadas dividido pela área total de uso agrícola. Para o cálculo da área total de uso agrícola foram utilizados os dados do IBGE referente às culturas anuais, culturas permanentes e pastagens (IBGE), somando com o valor das áreas de florestas plantadas (APRE) gerando o valor final de 15.016.034 milhões de hectare. O IER utiliza o valor do número de ligações com geração distribuída Rural no Paraná e o número de estabelecimentos rurais do Paraná calculado pela divisão do número de ligações com geração distribuída pelo número de estabelecimentos rurais do Paraná. Os pesos de cada índice foram atribuídos pela representatividade/importância e o impacto das atividades. Quanto mais próximo de 1, melhor.</t>
  </si>
  <si>
    <t>Proporção de famílias vulneráveis assistidas no meio rural</t>
  </si>
  <si>
    <t>Registros administrativos do Sistema de Planejamento e Acompanhamento de ATER (SISATER) - IDR-Paraná; Pesquisa Nacional por Amostra de Domicílios Contínua - PNADC, anual</t>
  </si>
  <si>
    <t>(Famílias vulneráveis assistidas/atendida por políticas de atenção a vulnerabilidade no meio rural no ano de referência / Famílias pobres do meio rural no ano de referência) x 100.</t>
  </si>
  <si>
    <t>Serão consideradas famílias vulneráveis as categorias de povos indígenas e quilombolas e famílias com renda per capita de 1/4 de salário mínimo que recebem serviços de ATER associados a Programas e Políticas Públicas de atenção a vulnerabilidade no meio rural, entre os quais destaca-se: Programa Nossa Gente Paraná - Agricultor Familiar, Programa Fomento Rural, do Ministério do Desenvolvimento Social (MDS), elaboração de projetos de crédito rural nas linhas do PRONAF A, A/C e B. Para o valor da linha de pobreza está sendo utilizado como referência famílias com renda per capita até 1/4 de salário mínimo no meio rural disponibilizadas na Pesquisa Nacional por Amostra de Domicílios Contínua (PNADC anual), usando a variável Faixa rendimento domiciliar per capita (habitual todos trabalhos e efetivo outras fontes).</t>
  </si>
  <si>
    <t>Proporção de investimentos em infraestrutura rural</t>
  </si>
  <si>
    <t>Sistema Integrado de Finanças Públicas do Estado do Paraná - Novo SIAF ou SIAFIC</t>
  </si>
  <si>
    <t>Soma dos valores empenhados para investimentos nas Unidades Orçamentárias referentes ao Gabinete do Secretário, Diretoria Geral e Fundo de Equipamento Agropecuário - FEAP / Soma do total dos recursos alocados (total orçamentário) das Unidades Orçamentárias 8501, 8502 e 8560, em todas as fontes X 100.</t>
  </si>
  <si>
    <t>Serão utilizados dados do orçamento da SEAB, notadamente da natureza de despesas ""investimento"", dos recursos do orçamento da SEAB e do Fundo de Equipamento Agropecuário - FEAP, que refletem os apoios aos municípios, por meio de Transferências Voluntárias, para melhoria da infraestrutura rural. Obs: o entendimento é que não é necessário realizar correção monetária, tendo em vista que a proporção deverá se manter. Para o índice de referência, baseado em 2022 tem-se: Investimentos - R$ 301.987.217,31 Total Orçamentário - R$ 856.477.382,00 Relação = 35%</t>
  </si>
  <si>
    <t>Proporção de Municípios com adesão formalizada ao Sistema Nacional de Segurança Alimentar e Nutricional - SISAN</t>
  </si>
  <si>
    <t>Câmara Interministerial de Segurança Alimentar e Nutricional - CAISAN-PR; Publicação do Conselho Estadual de Segurança Alimentar e Nutricional - CONSEA/PR</t>
  </si>
  <si>
    <t>Somatório dos municípios com adesão ao SISAN formalizada / total de municípios paranaenses x 100.</t>
  </si>
  <si>
    <t>Somatório acumulado de municípios com adesão formalizada por ano. Para terem a adesão formalizada os municípios deverão encaminhar à Secretaria Executiva da CAISAN Estadual a solicitação de adesão ao SISAN, em formulário próprio, assinado pelo Chefe do Executivo municipal, acompanhado dos documentos previstos no Decreto Federal nº 7272/2010, que comprovem a instituição de conselho municipal de segurança alimentar e nutricional, instituição da câmara ou instância governamental de gestão intersetorial de segurança alimentar e nutricional e o compromisso de elaboração do plano estadual municipal de segurança alimentar e nutricional, no prazo de um ano a partir da assinatura do Termo de Adesão.</t>
  </si>
  <si>
    <t>Proporção média de Conformidade de Produtos de Origem Animal e Vegetal - CP</t>
  </si>
  <si>
    <t>Resultados das análises de Laudos laboratoriais</t>
  </si>
  <si>
    <t>{[(Quantidade de amostras de produtos de origem animal com resultado conforme / Quantidade total de amostras de produtos de origem animal analisada) x 100] + [(Quantidade de amostras de produtos de origem vegetal com resultado conforme / Quantidade total de amostras de produtos de origem vegetal analisada) x 100] }/ 2.</t>
  </si>
  <si>
    <t>É a média de proporções da Conformidade de Produtos de Origem Animal (ICPA) e de Origem Vegetal (ICPV). A conformidade é medida a partir dos critérios e padrões estabelecidos na legislação para cada produto. São realizadas as análises e o resultado é comparado com os vlores limites estabelecidos pela legislação. Se o resultado der até o limite estabelecido é considerado conforme e se der acima do valor do limite máximo é considerado não conforme. Responsável pelos dados de conformidade de produtos de origem animal: Gerência de Inspeção de Produtos de Origem Animal. Responsável pelos dados de conformidade de produtos de origem vegetal: Gerência de Sanidade Vegetal.</t>
  </si>
  <si>
    <t>Taxa média de acesso às políticas de Segurança Alimentar e Nutricional - SAN pela população em situação de pobreza</t>
  </si>
  <si>
    <t>benefícios por mil pessoas</t>
  </si>
  <si>
    <t>Cadastro Único para Programas Sociais do Governo Federal - CadÚnico; Registros Administrativos da SEAB</t>
  </si>
  <si>
    <t>Número de benefícios disponibilizados da Política de Segurança Alimentar Nutricional no ano de referência / total de pessoas em situação de pobreza x 1.000.</t>
  </si>
  <si>
    <t>1. A partir da análise do n° de beneficios dos anos 2019 a 2022 da politica de SAN, tendo como índice de referência o ano de 2022, obtivemos que o Programa Leite das Crianças entregou 38.367.512 litros de leite, já o Compra Direta Paraná 4.589.570 kg de alimentos e os Equipamentos de San (EPSAN) atenderam em média 72.163 benefícios, totalizando 43.029.245 benefícios/ano. 2. Para o cálculo do número de pessoas pobres no Paraná, utilizou-se como referência a Lei Federal nº 14.601, de 19 de junho de 2023, que estabelece a renda per capta de R$ 218,00 e vai ser utilizado o CADUNICO, disponível em: https://aplicacoes.mds.gov.br/sagi/ri/relatorios/cidadania/?codigo=41&amp;aM=0#;. Sendo, no Paraná, o número de 1.849.810 pessoas em situação de pobreza. A projeção de benefícios a serem ofertados de 2024 a 2027 são: 2024 - 45.703.303 benefícios; 2025 - 45.950.521 benefícios; 2026 - 46.736.539 benefícios e 2027 - 46.944.352 benefícios.</t>
  </si>
  <si>
    <t>Variação anual do valor comercializado pela Agricultura Familiar nos Mercados Institucionais</t>
  </si>
  <si>
    <t>Registros administrativos da SEAB/DESAN, MDA/CONAB e FUNDEPAR</t>
  </si>
  <si>
    <t>Soma valores comercializados pela Agricultura Familiar nos Mercados Institucionais no ano de referência - Soma valores comercializados pela Agricultura Familiar nos Mercados Institucionais no ano anterior / Soma valores comercializados pela Agricultura Familiar nos Mercados Institucionais no ano anterior X 100.</t>
  </si>
  <si>
    <t>Acompanhar a evolução do volume e valores comercializados pela Agricultura Familiar nos mercados institucionais (PAA, PNAE e outras), nos níveis Federal e Estadual. Realizando correlação com o ano anterior. Projeção realizada considerando valores utilizados em anos anteriores e perspectivas futuras das principais politicas públicas envolvidas na atividade. Valor de comercializado Agricultura Familiar Mercados Institucionais, ano base 2022 = R$ 106.766.496,75. O IPCA será usado para corrigir os valores do ano anterior.</t>
  </si>
  <si>
    <t>Variação percentual do Valor Bruto da Produção Agropecuária - VBP estimado da Agricultura Familiar</t>
  </si>
  <si>
    <t>Censo Agropecuário,2017 - IBGE; Departamento de Economia Rural - DERAL/SEAB</t>
  </si>
  <si>
    <t>Variação percentual = diferença do VBP do ano avaliado (AV) em relação ao VBP do ano anterior (AN) atualizado pelo IGP-DI, multiplicado por 100 e dividido pelo valor do ano anterior (AN) atualizado pelo IGP-DI. Variação percentual= (AV - AN) * 100 / AN VBP da Agricultura familiar estimado do ano de referência - VBP da Agricultura familiar estimado do ano anterior) / VBP do ano anterior x 100.</t>
  </si>
  <si>
    <t>VBP estimado da Agricultura Familiar - AGF, formulado a partir da base de dados do IBGE/Censo 2017, com estratificação da porcentagem de participação da agricultura familiar nos produtos agropecuários no Estado, produzindo uma matriz da particiação da AGF por produto. Com a matriz como base e com o levantamento anual do VPB pelo DERAL para cada produto, será aferido o VPB Estimado da Agricultura Familiar por produto e posteriormente aferido o VBP Estimado da Agricultura Familiar geral e verificada a variação percentual em relação ao ano anterior. Para projeção do impacto dos índices esperados foi considerado que nos últimos 10 anos a média de incremento do VBP Estimado da Agriculuta Familiar no Paraná foi de 2,5% ao ano, assim, projetou-se um incremento do VPB Estimado da Agricultura Familiar de 3% ao ano. O IGP-DI será usado para corrigir os valores do ano anterior.</t>
  </si>
  <si>
    <t>Variação percentual do valor de crédito rural utilizado pela Agricultura Familiar</t>
  </si>
  <si>
    <t>Matriz de Dados do Crédito Rural do Banco Central</t>
  </si>
  <si>
    <t>Soma valores do crédito rural do ano de referência - Soma valores do crédito rural do ano anterior) * 100 / Soma valores do crédito rural do ano anterior.</t>
  </si>
  <si>
    <t>Acompanhar a quantidade de crédito rural em custeio e investimento utilizado pela agricultura familiar nas linhas do Programa Nacional de Fortalecimento da Agricultura Familiar - PRONAF no Paraná. Monitorar a quantidade de projetos e valores. Realizando correlação com o ano anterior. O valor utilizado pela Agricultura Familiar no Paraná, ano base 2022, foi de R$ 6.424.410.452,97. Projeção de incremento baseada no valores liberados para o Plano Safra da Agricultura Familiar 2023/2024 e valores médios de incremento considerando média do Plano Safra nos 4 últimos períodos. O IPCA será usado para corrigir os valores do ano anterior. BANCO CENTRAL - Matriz de Dados do Crédito Rural - Crédito Concedido. Quantidade e Valor dos Contratos de Custeio por Produto, Região e UF. Quantidade e Valor dos Contratos de Investimento por Produto, Região e UF (https://www.bcb.gov.br/estabilidadefinanceira/micrrural).</t>
  </si>
  <si>
    <t>Paraná Sustentável</t>
  </si>
  <si>
    <t>Expansão de empresas participantes do Selo Clima Paraná</t>
  </si>
  <si>
    <t>Registros Administrativos da Coordenação de Gestão Ambiental e Ação Climática - SEDEST</t>
  </si>
  <si>
    <t>((Número de organizações no ano base - Número de organizações participantes no Registro Público de Emissões de Gases de Efeito Estufa (Selo Clima Paraná) com ceritifcação homologada pela Comissão de Avaliação no ano de referência ) / número de organizações no ano base) x 100</t>
  </si>
  <si>
    <t>O acompanhamento do presente indicador consiste no monitoramento do número de inscrições obtidas no ano, e estabelecendo um comparativo com o ano base (2022). Informa-se que a adesão ao Selo Clima Paraná é realizada de forma voluntária, por meio de submissão das informações contidas no Termo de Referência da certificação, publicado anualmente no site da Secretaria (https://www.sedest.pr.gov.br/). A inscrição consiste no mapeamento de emissões de gases de efeito estufa e de boas práticas pertinentes aos Objetivos do Desenvolvimento Sustentável. Os resultados são publicados ao final do processo de inscrição, após o evento de outorga do selo. A certificação possui validade de um ano e não possui custos ao participante.</t>
  </si>
  <si>
    <t>Percentual de execução do Plano Estadual de Resíduos Sólidos</t>
  </si>
  <si>
    <t>Registros administrativos da Diretoria de Economia Sustentável - SEDEST</t>
  </si>
  <si>
    <t>Quantidade de ações realizadas do PERS no ano de referência / Quantidade total de ações previstas no PERS x 100</t>
  </si>
  <si>
    <t>O PERS possui 161 ações para realizar até 2038, que é o denominador da fórmula de cálculo. Na primeira etapa (2024) é necessária a realização de 32 Ações primárias. Nos anos subsequentes (2025, 2026 e 2027) deverão ser realizadas 16 ações por exercício. Por fim serão realizadas 80 ações (50%) até o ano de 2027. É feito um documento comprobatório para cada ação analisada. Para implementação do PERS há 161 ações a serem realizadas, as quais estas ações precisam de projetos prévios. Para execução de algumas ações, necessita a conclusão de outras, ou seja estão relacionadas que o PERS tem o horizonte de 20 anos de implementação.</t>
  </si>
  <si>
    <t>Proporção de alcance às metas do PROGESTÃO - ANA</t>
  </si>
  <si>
    <t>Relatório de certificação anual da Agência Nacional de Águas - ANA, Programa de Consolidação do Pacto Nacional pela Gestão das Águas - PROGESTÃO</t>
  </si>
  <si>
    <t>Soma dos valores de cada uma das 11 metas = (indicador de atendimento à meta 1 x peso atribuído à meta 1) + (indicador de atendimento à meta 2 x peso atribuído à meta 2) + ... (indicador de atendimento à meta n x peso atribuído à meta n)</t>
  </si>
  <si>
    <t>"O cálculo pondera cada meta por pesos diferentes conforme Anexos III, IV e V do PROGESTÃO - 3º ciclo. O processo de certificação das metas de cooperação federativa do Programa de Consolidação do Pacto Nacional pela Gestão das Águas - PROGESTÃO, será realizado pela Agência Nacional de Águas - ANA, com envolvimento das suas unidades organizacionais. Defasagem da informação em ate 2 anos, pois o relatório do ano de referência da ANA é divulgado após 3 meses do período de certificção anual. O 3º Ciclo do PROGESTÃO possui 7 metas federativas, 4 metas estaduais, divididas em 32 variáveis. Ver: https://progestao.ana.gov.br/progestao-1/o-programa/progestao-3/metas/metas-federativas-ciclo-2/metas-de-cooperacao-federativa-ciclo-2 https://progestao.ana.gov.br/progestao-1/o-programa/progestao-3/metas/metas-estaduais-ciclo-2/metas-de-gerenciamento-em-ambito-estadual-ciclo-2"</t>
  </si>
  <si>
    <t>Ranking da Transparência Ambiental</t>
  </si>
  <si>
    <t>Ministério Público Federal - 4ª Câmara de Coordenação e Revisão - CCR</t>
  </si>
  <si>
    <t>"DISPONIBILIDADE x QUALIDADE, sendo: Disponibilidade = percentual de informações disponibilizadas (com status ""Atende"") / informações necessárias para o controle ambiental Qualidade = Qtde de itens, entre as informações disponibilizadas, com ""Detalhamento, Formato e Atualização = ""Atende"" / Qtde de informações disponibilizadas x 3"</t>
  </si>
  <si>
    <t>Cada informação está sendo avaliada em 3 categorias na questão de qualidade: Detalhamento; formato e atualização, por isso a multiplicação do denominador por 3. O projeto denominado "Transparência das Informações Ambientais", da 4ª Câmara de Coordenação e Revisão do MPF tem por finalidade garantir o acesso da sociedade civil às informações, procedimentos e decisões dos órgãos federais e estaduais que atuam em questões socioambientais em todo o território nacional, em atendimento à Lei nº 12.527/2011 (Lei de Acesso à Informação). O Índice de Transparência Ativa é composto por 2 subíndices: disponibilidade e qualidade dessa disponibilização. O índice de disponibilidade reflete a quantidade de informações disponibilizadas pelo órgão. Já a qualidade, apenas no contexto das informações disponibilizadas, avalia a conformidade quanto ao detalhamento, formato e atualização. Ver:https://www.mpf.mp.br/atuacao-tematica/ccr4/dados-da-atuacao/grupos-de-trabalho/amazonia-legal/transparencia-das-informacoes-ambientais/analise/metodologia</t>
  </si>
  <si>
    <t>Taxa de redução do desmatamento ilegal</t>
  </si>
  <si>
    <t>Registros Administrativos do Núcleo de Inteligência Geográfica e da Informação - NGI/IAT</t>
  </si>
  <si>
    <t>(área desmatada ilegalmente (hectare) ano atual / área desmatada ilegalmente ano base x 100) x -1</t>
  </si>
  <si>
    <t>Defasagem de 2 anos. O índice de 42% se refere à redução de desmatamento do ano de 2022 comparado a 2021. O índice adotado tem como base o levantamento do MAPBIOMAS, que é divulgado baseado nos dados obtidos no ano anterior. Optou-se por estabelecer o ano de 2022 como referência, pois é a informação mais atualizada disponível. Há distinção entre desmatamento ilegal e a supressão de vegetação autorizada. Desmatamento ilegal é aquele executado sem autorização para supressão florestal, de forma irregular. Dentro de determinadas situações é possível autorizar a supressão de vegetação para implantação de empreendimentos e/ou execução de obras. A supressão de vegetação natural ilegal é aquela que não passou pelo processo de autorização do órgão ambiental, o qual é composto uma análise minuciosa do cumprimento da legislação pertinente. A supressão de vegetação natural autorizada só ocorre por meio do cumprimento de termos impostos por leis federais e estaduais através de uma autorização emitida pelo órgão competente.</t>
  </si>
  <si>
    <t>Tempo médio de tramitação das licenças ambientais de baixo impacto</t>
  </si>
  <si>
    <t>Sistema de Gestão Ambiental - SGA, IAT (DILIO e NGI)</t>
  </si>
  <si>
    <t>Data de emissão do parecer conclusivo - Data de solicitação da licença</t>
  </si>
  <si>
    <t>Inclusão Social, Direitos Humanos e Cidadania</t>
  </si>
  <si>
    <t>Ampliação e Promoção do Acesso à Justiça</t>
  </si>
  <si>
    <t>Expansão percentual do número de pessoas atendidas pela defensoria pública</t>
  </si>
  <si>
    <t>Relatório do Sistema Solução Avançada em Atendimento de Referência - SOLAR</t>
  </si>
  <si>
    <t>((Número de pessoas atendidas no exercício corrente - Número de pessoas atendidas no exercício anterior) / Número de pessoas atendidas no exercício anterior) x 100</t>
  </si>
  <si>
    <t>Crescimento anual proporcional do número de pessoas atendidas partindo-se do quantitativo estimado em 95.000 para 2023, sendo esta a base para a aferição dos crescimentos anuais fixados como meta em 5% para 2024 (99.750), 6% para 2025 (105.735), 3% para 2026 (108.907) e 3% para 2027 (112.174)</t>
  </si>
  <si>
    <t>Resoluções da Defensoria Pública</t>
  </si>
  <si>
    <t>Registro realizado por defensores públicos no sistema interno da Defensoria Pública - SIC</t>
  </si>
  <si>
    <t>Esporte Paranaense: transformando pessoas, formando vencedores</t>
  </si>
  <si>
    <t>Proporção de escolares que participam de atividades esportivas em eventos oficiais organizados pelo Estado</t>
  </si>
  <si>
    <t>Diretoria de Esporte da Paraná Esporte - Coordenação do Esporte de Formação - Supervisão dos Jogos Escolares do Paraná</t>
  </si>
  <si>
    <t>Número de escolares atendidos nos Jogos Escolares do Paraná / total de escolares paranaenses X 100</t>
  </si>
  <si>
    <t>O indicador representa o total de escolares de 11 a 17 anos das redes pública e privada atendidos com a participação nos Jogos Escolares do Paraná, Jogos Escolares Bom de Bola do Paraná e Jogos da Juventude do Paraná, competições que compõe o programa dos Jogos Oficiais do Paraná.</t>
  </si>
  <si>
    <t>Proporção de medalhas conquistadas pelo Paraná nas Paralimpíadas Escolares - CPB</t>
  </si>
  <si>
    <t>Registros do Comitê Paralímpico Brasileiro (CPB); Diretoria de Esporte da Paraná Esporte - Coordenação do Esporte de Rendimento</t>
  </si>
  <si>
    <t>(número de medalhas conquistadas pelo Paraná / número de medalhas ofertadas pela competição) * 100</t>
  </si>
  <si>
    <t>O indicador representa iniciativas que tem como propósito o aumento da quantidade de medalhas conquistadas pelo Paraná nas Paralimpíadas Escolares, organizadas pelo Comitê Paralímpico Brasileiro - CPB.</t>
  </si>
  <si>
    <t>Proporção de medalhas conquistadas pelo Paraná nos Jogos da Juventude - COB</t>
  </si>
  <si>
    <t>Registros do Comitê Olímpico do Brasil - COB; Diretoria de Esporte da Paraná Esporte - Coordenação do Esporte de Rendimento</t>
  </si>
  <si>
    <t>(Numero total de medalhas conquistadas pelo Paraná / Número total de medalhas ofertadas pela competição) x 100</t>
  </si>
  <si>
    <t>O indicador representa iniciativas que tem como propósito o aumento da quantidade de medalhas conquistadas pelo Paraná nos Jogos da Juventude, organizados pelo Comitê Olímpico do Brasil - COB.</t>
  </si>
  <si>
    <t>Proporção de medalhas conquistadas pelo Paraná nos Jogos Escolares Brasileiros - JEBS</t>
  </si>
  <si>
    <t>Registros dos Jogos Escolares Brasileiros - JEBS da Confederação Brasileira do Desporto Escolar - CBDE; Diretoria de Esporte da Paraná Esporte - Coordenação do Esporte de Formação</t>
  </si>
  <si>
    <t>O indicador representa iniciativas que tem como propósito o aumento da quantidade de medalhas conquistadas pelo Paraná nos Jogos Escolares Brasileiros, organizados pela Confederação Brasileira de Desporto Escolar - CBDE.</t>
  </si>
  <si>
    <t>Proporção de municípios atendidos com projetos esportivos executados com apoio do Estado</t>
  </si>
  <si>
    <t>Diretoria de Fomento ao Esporte da SEES - Coordenações dos Programas: PROESPORTE, O Esporte na Cidade e O Esporte Que Queremos</t>
  </si>
  <si>
    <t>Número de municípios atendidos com projetos da SEES / total de municípios paranaenses X 100</t>
  </si>
  <si>
    <t>O indicador representa o atendimento aos municípios por meio de incentivo e fomento do estado, especificamente nos Programas: PROESPORTE, O Esporte Que Queremos e Esporte na Cidade. O Programa Estadual de Fomento e Incentivo ao Esporte - Proesporte foi instituído pela Lei nº 17.742, de 30 de outubro de 2013. A regulamentação aconteceu em 20 de dezembro de 2017, pelo decreto nº 8.560. A Lei permite que o contribuinte do Imposto sobre Circulação de Mercadorias e Serviços (ICMS) destine parte do valor do imposto a recolher para projetos esportivos credenciados pela SEES. Os projetos são propostas inscritas em conformidade com editais de chamamento, e devem ter como objeto principal o esporte e a sua destinação pública, podendo ser submetidas por pessoa física ou jurídica estabelecida ou domiciliada no Estado do Paraná há no mínimo 2 (dois) anos. O Programa Esporte na Cidade executado com recursos da Lei 9615/1998- Lei Pelé; Plano Paraná Mais Cidades, instituído pelo Decreto 2674/2019. Lei 15608/2007 que dispõe normas e princípios da licitação, contratações, convênios e cooperações, visa fomentar ações voltadas ao desenvolvimento esportivo regional com a criação, otimização, modernização de equipamentos e instalações esportivas através do portifólio esportivo (materiais esportivos de modalidade única, materiais esportivos multimodalidades, materiais esportivos para integração de idosos, academia ao ar livre, kit de cadeiras de rodas, arena esportiva, adequação e reforma de quadras poliesportivas). O Programa O Esporte Que Queremos é uma realização do Governo do Estado, por meio da Secretaria de Esporte, e visa criar uma estrutura que permita o aprimoramento das políticas públicas - Estadual e municipais - que respeite as premissas e a legislação vigente do Sistema Esportivo Federal. Suas ações repousam em capacitar os gestores do estado do Paraná, bem como auxiliá-los a desenvolver suas políticas de esporte, em acordo com as legislações atuais (Lei Estadual 21.405, de 14 de abril de 2023, e Lei Geral do Esporte - PL 1.825/2022). Os municípios que aderem ao programa são contemplados por um Plano de Incentivo, sendo: Bronze às cidades que apenas preencheram o Cadastro Esportivo; Prata às cidades que preencheram o Cadastro Esportivo e elaboraram a Política Municipal de Esporte; Ouro às cidades que preencheram o Cadastro Esportivo, elaboraram a Política Municipal de Esporte e desenvolveram um projeto de Conselho Municipal de Esporte; Plus às cidades que preencheram o Cadastro Esportivo, elaboraram a Política Municipal de Esporte, desenvolveram um projeto de Conselho Municipal de Esporte e desenvolveram um projeto de Fundo Esportivo Municipal.</t>
  </si>
  <si>
    <t>Proporção de municípios participantes nos Jogos Oficiais do Paraná</t>
  </si>
  <si>
    <t>Diretoria de Esporte da Paraná Esporte - Coordenação do Esporte de Formação e Coordenação do Esporte de Rendimento</t>
  </si>
  <si>
    <t>(Número de municípios participantes nos 09 eventos indicados dos Jogos Oficiais do Paraná/Número de municípios totais possíveis permitidos nos 09 eventos dos Jogos Oficiais do Paraná) x 100</t>
  </si>
  <si>
    <t>Jogos Oficiais do Paraná considerados: 1) Jogos Escolares do Paraná (JEPS); 2) Jogos Escolares Bom de Bola do Paraná (JEPSBB); 3) Jogos da Juventude do Paraná (JOJUPS); 4) Jogos Abertos do Paraná (JAPS); 5) Paraná Bom de Bola (PR BB); 6) Paraná Combate (PR Combate); 7) Jogos Abertos Master do Paraná (JAPS Master); 8) Jogos Abertos Paradesportivos do Paraná (PARAJAPS) e 9) Jogos Universitários do Paraná (JUPS). NO caso desse último (JUPS), contyabilizam-se apenas 5 municípios que possuem Instituições de Ensino Superior que podem participar dos Jogos. Assim, para o denominador tem-se: 8 eventos oficiais x 399 (3192) + 65, o que gera um denominador de 3.257. Para o índice de referência de 2022, 391 municípios participaram dos JEPS; 308 do JEPSBB; 238 do JOJUPS; 12 do JUPS; 273 do JAPS; 182 do PRBB; 26 do JAPS Master; 72 dpPR COmbate; 45 do PARAJAPS. O numerador = 1527. Indice de referência 1527/3257*100 = 46,9</t>
  </si>
  <si>
    <t>Justiça e Cidadania para Todos</t>
  </si>
  <si>
    <t>Proporção de casos com ameaças de morte tratadas em relação ao total identificado</t>
  </si>
  <si>
    <t>Registros administrativos dos Programas PPCAM e PROVITA</t>
  </si>
  <si>
    <t>Número de casos de ameaças de morte encaminhados/total de casos de ameaça de morte confirmados x 100</t>
  </si>
  <si>
    <t>Os programas PPCAAM e PROVITA são programas de proteção a crianças, adolescentes, vítimas e testemunhas ameaçadas no Estado do Paraná. Ambos visam oferecer proteção e assistência a pessoas em situação de risco de morte ou grave ameaça, colaborando com investigações criminais. No PPCAAM, o programa atua como última opção de proteção, quando outros meios convencionais já foram esgotados. Ele envolve a identificação da ameaça, avaliação de risco e estratégias de proteção. O período máximo de proteção é de um ano, podendo ser prorrogado em circunstâncias excepcionais. Já o PROVITA oferece proteção a vítimas, testemunhas e réus que colaboram com investigações ou processos criminais e estão coagidos ou ameaçados. O programa também pode abranger familiares próximos. As medidas de proteção incluem segurança na residência, escolta, transferência de residência, ajuda financeira mensal e apoio jurídico, social, médico e psicológico. O prazo máximo de proteção é de 2 anos, com possibilidade de prorrogação em casos excepcionais, e o desligamento pode ocorrer por solicitação do interessado, cessação dos motivos de ingresso ou conduta incompatível.</t>
  </si>
  <si>
    <t>Proporção de casos de reincidência infracional entre adolescentes em cumprimento de medidas socioeducativas de privação e restrição de liberdade</t>
  </si>
  <si>
    <t>Sistema de Monitoramento de Medidas Socioeducativas - SMS; Business Intelligence - BI CGS</t>
  </si>
  <si>
    <t>Proporção de casos com mais de 1(um) processo judicial em relação ao número total de casos atendidos no ano de referência X100.</t>
  </si>
  <si>
    <t>As medidas socioeducativas são ações voltadas para o atendimento de adolescentes em conflito com a lei, com o objetivo de promover sua reintegração social e prevenir a reincidência. Essas medidas são aplicadas de acordo com o Estatuto da Criança e do Adolescente (ECA) e variam de acordo com a gravidade do ato infracional cometido.</t>
  </si>
  <si>
    <t>Proporção de pessoas atendidas no Centro Estadual de Informação para Migrantes, Refugiados e Apátridas - CEIM em relação ao total de migrantes, refugiados e apátridas no Paraná</t>
  </si>
  <si>
    <t>OBMIGRA, Ministério da Justiça; Registro administrativo do CEIM</t>
  </si>
  <si>
    <t>Número de pessoas migrantes, refugiadas e apátridas no Paraná que buscaram e foram atendidas no CEIM no ano de referência/total de pessoas migrantes e apátridas no Paraná no ano de referência x 100</t>
  </si>
  <si>
    <t>Centro Estadual de Informação para Migrantes, Refugiados e Apátridas do Estado do Paraná (CEIM), tem por objetivo oferecer informações à migrantes, refugiados e apátridas quanto ao acesso a serviços públicos estaduais e municipais como: Orientação sobre regularização documental (RNE, CPF, CTPS, vistos de reunião familiar, e outros); Informações sobre direitos fundamentais e legislação trabalhista; Orientação referente a matrícula e revalidação de estudos realizados no exterior; Acesso à serviços e benefícios da Política de Assistência Social</t>
  </si>
  <si>
    <t>Proporção de pessoas efetivamente atendidas no Paraná em Ação em relação ao esperado</t>
  </si>
  <si>
    <t>Registros administrativos do Programa Paraná em Ação</t>
  </si>
  <si>
    <t>Número de pessoas que efetivamente foram atendidas nas feiras de serviços Paraná em Ação / (expectativa) número esperado de pessoas a serem atendidas nas feiras x 100</t>
  </si>
  <si>
    <t>As feiras de serviços "Paraná em Ação" são ações integradas e concentradas, realizadas a partir da articulação com as instituições parceiras, que oferecem serviços públicos gratuitos que promovam cidadania e inclusão social a todos os Paranaenses: Trabalho, Documentação, Tarifa social de água e luz, Orientação jurídica, Direitos humanos, Defesa do consumidor, Assistência social, Saúde, Educação, Segurança, Trânsito, Habitação, Inclusão digital, Nota Paraná, Cultura e lazer.</t>
  </si>
  <si>
    <t>Proporção de resolução das reclamações nos atendimentos de direitos do consumidor</t>
  </si>
  <si>
    <t>Registro administrativo do PROCON - BI CELEPAR / Registros administrativos</t>
  </si>
  <si>
    <t>número de solicitações resolvidas /número total de solicitações x 100</t>
  </si>
  <si>
    <t>Procon PR oferece um canal de comunicação acessível para que os consumidores possam registrar suas reclamações e buscar soluções para seus problemas. Os atendimentos podem ser feitos pessoalmente, por telefone, por e-mail ou através do site do Procon PR. Ao registrar uma reclamação, o Procon PR entra em contato com a empresa ou fornecedor envolvido para mediar uma solução. O órgão busca orientar e auxiliar tanto o consumidor quanto a empresa para encontrar uma resolução amigável e justa para ambas as partes.</t>
  </si>
  <si>
    <t>Paraná Cultura e Arte</t>
  </si>
  <si>
    <t>Expansão proporcional de pessoas em visitas mediadas nos Museus vinculados à SEEC</t>
  </si>
  <si>
    <t>Relatórios de visitação dos Museus vinculados à SEEC</t>
  </si>
  <si>
    <t>(Somatório de pessoas em visitas mediadas no ano de referência - Somatório de pessoas em visitas mediadas no ano base (que será 2022)) / Somatório de pessoas em visitas mediadas no ano base (que será 2022) x 100</t>
  </si>
  <si>
    <t>A visita mediada em um museu pode ser uma experiência intermediada pelo mediador, que auxilia os visitantes a compreenderem e apreciarem as exposições de maneira mais profunda e significativa. Essas visitas são projetadas para fornecer contexto, informações relevantes e insights sobre as obras e demais acervos em exposição no museu. A visita mediada pode envolver diferentes abordagens, dependendo do público-alvo, do tema da exposição e do estilo do museu. Sendo, a visita mediada uma estratégia eficaz para estimular novos públicos e tornar a experiência museológica mais acessível e envolvente. Algumas das maneiras pelas quais as visitas mediadas podem atrair e envolver novos públicos: Acesso à Informação Especializada; Interatividade e Engajamento; Desmistificação do Museu; Personalização; Foco em Experiências Diversificadas; Contextualização Cultural; Estímulo à Reflexão; Atendimento a Diversos Estilos de Aprendizagem. Portanto, as visitas mediadas em museus podem ser uma maneira eficaz de atrair e envolver novos públicos, oferecendo uma experiência mais acessível, interativa e significativa, tornando o museu um espaço acolhedor para uma ampla gama de pessoas.</t>
  </si>
  <si>
    <t>Proporção de adesão municipal ao Sistema Nacional de Cultura</t>
  </si>
  <si>
    <t>Sistema Nacional de Cultura e SICCultura</t>
  </si>
  <si>
    <t>Número de municípios que aderiram ao Sistema Nacional de Cultura no ano de referência/ total de municípios paranaenses x 100.</t>
  </si>
  <si>
    <t>Implementação dos componentes dos sistemas municipais de Cultura. Sistema Nacional de Cultura é um processo de gestão e promoção das políticas públicas de cultura democráticas e permanentes, pactuadas entre os entes da Federação (União, Estados, DF e Municípios) e a sociedade. O SNC é organizado em regime de colaboração, de forma descentralizada e participativa, tendo por objetivo promover o desenvolvimento humano, social e econômico com pleno exercício dos direitos culturais.</t>
  </si>
  <si>
    <t>Proporção de apresentações dos corpos artísticos do Centro Cultural Teatro Guaíra - CCTG realizadas em relação ao planejado</t>
  </si>
  <si>
    <t>Registros Administrativos do CCTG</t>
  </si>
  <si>
    <t>Número de apresentações dos corpos artísticos do CCTG realizadas / Número de apresentações dos corpos artísticos do CCTG planejadas x 100.</t>
  </si>
  <si>
    <t>São considerados corpos artísticos estáveis do Centro Cultural Teatro Guaíra: 1) Orquestra Sinfônica do Paraná, 2) Balé Teatro Guaíra, 3) Escola de Dança Teatro Guaíra e 4) G2 Cia de Dança. São realizados variados espetáculos desses corpos não somente nas instalações do CCTG. O planejamento é para manter a realização de 80 apresentações por ano (denominador é 90). O ideal é atingir o planejado, sendo este bem ajustado a capacidade de performance.</t>
  </si>
  <si>
    <t>Proporção de bibliotecas públicas da rede estadual com catálogo digital</t>
  </si>
  <si>
    <t>Relatório da Coordenação Estadual de Bibliotecas Públicas do Paraná</t>
  </si>
  <si>
    <t>Total de bibliotecas públicas do Sistema Estadual de Bibliotecas Públicas com catálogo digital / total de bibliotecas públicas da rede estadual x 100</t>
  </si>
  <si>
    <t>Catálogo digital de bibliotecas é um banco de dados de materiais informacionais mantidos por uma biblioteca. Ele pode ser individual ou fazer parte de uma grupo de bibliotecas, como no caso da Rede Pergamum. Para este indicador, consideramos todos os tipos de catálogos digitais, e não apenas o oferecido pela Rede Pergamum.</t>
  </si>
  <si>
    <t>Proporção de execução do tratamento do arquivo histórico documental dos bens tombados</t>
  </si>
  <si>
    <t>Registros Administrativos da SEEC</t>
  </si>
  <si>
    <t>(somatório dos itens levantados no acervo de bens tombados tratado em cada etapa / somatório de todos os itens x 4 (etapas)) x 100</t>
  </si>
  <si>
    <t>Realizar o tratamento do arquivo histórico da CPC em quatro etapas: 1) Digitalização do acervo documental e demais tipologias; 2) Inserção dos metadados em sistema informatizado para tornar estas informações acessíveis e pesquisáveis para os mais diversos públicos; 3) Realização de tratamento físico do acervo documental para prolongar o acesso as suas informações; 4) Realizar o devido armazenamento e acondicionamento destes documentos em local adequado.</t>
  </si>
  <si>
    <t>Proporção de municípios abrangidos pelos projetos culturais contemplados por meio dos editais de fomento da SEEC</t>
  </si>
  <si>
    <t>Sistema de Informações Culturais SICCultura</t>
  </si>
  <si>
    <t>Número de municípios onde são executadas ações ou atividades culturais por projetos culturais contemplados em editais do PROFICE / total de municípios paranaenses x 100.</t>
  </si>
  <si>
    <t>Editais preveem percentuais do montante total a serem destinados a municípios com até 20 mil habitantes e com entre 20 e 70 mil habitantes. Editais têm como critério de avaliação/pontuação o acesso da população aos bens e serviços culturais propostos, com parâmetros como descentralização das ações e acessibilidade, abrangência e amplitude das ações.</t>
  </si>
  <si>
    <t>Proporção de municípios com adesão ao Sistema Estadual de Museus</t>
  </si>
  <si>
    <t>Relatório anual da Coordenação do Patrimônio Cultural - SEEC</t>
  </si>
  <si>
    <t>Número de municípios que aderiram ao Sistema de Museus no ano de referência /número total de municípios que possuem espaços museológicos x 100</t>
  </si>
  <si>
    <t>40 municípios já estão com aderência, mas nem todos os municípios possuem possuem espaços museológicos Apoio e orientação técnica para salvaguardar os acervos museológicos, catalogação de acervo, elaboração e organização de exposições, orientações e diretrizes em consonância com a Lei Federal nº 11904/2009. Além disso, aderindo ao sistema a equipe da municipalidade irá compreender a importância e o significado de um espaço museológico: museu, sala ou casa de memória. Espaço este responsável por salvaguardar a memória daquela comunidade.</t>
  </si>
  <si>
    <t>Proporção de recursos de fomento à projetos de agentes culturais domiciliado fora da capital por meio dos editais de fomento da SEEC</t>
  </si>
  <si>
    <t>Valor aprovado para projetos contemplados de proponentes não residentes e/ou sediados na capital sobre valor total aprovado para projetos contemplados.</t>
  </si>
  <si>
    <t>Quando da seleção de projetos, após fases recursais, ao ter acesso a relação de projetos classificados por ordem decrescente de nota, a Comissão do Programa Estadual de Fomento e Incentivo à Cultura deve observar, além da divisão percentual de recursos entre as formas de abrangência dos projetos, a fração mínima, prevista em edital, a ser destinada a proponentes não domiciliados na capital. Projetos propostos por agentes domiciliados na capital concentraram, nas três primeiras edições do PROFICE, em média, 69,51% do montante total aprovado.</t>
  </si>
  <si>
    <t>Paraná que Respeita e Prospera</t>
  </si>
  <si>
    <t>Diferença percentual do salário médio entre homens e mulheres Membros Superiores do Poder Público, Dirigentes de Organizações de Interesse Publico e de Empresas ou Gerentes</t>
  </si>
  <si>
    <t>Relação Anual de Informações Sociais - RAIS - Painel de Indicadores</t>
  </si>
  <si>
    <t>(Rendimento médio homens - Rendimento médio das mulheres)/Rendimento médio homens x 100</t>
  </si>
  <si>
    <t>Foi considerado o rendimento médio da massa de salários de homens e mulheres em posições gerenciais no mercado formal (com registro na RAIS). Foi selecionado o grupo "Membros Superiores do Poder Publico, Dirigentes de Organizações de Interesse Publico e de Empresas ou Gerentes".</t>
  </si>
  <si>
    <t>Proporção da população indígena cadastrada no Cadastro Único para acesso a Programas Sociais</t>
  </si>
  <si>
    <t>Cadastro Único para Programas Sociais - Ministério do Desenvolvimento e Assistência Social, Família e Combate à Fome; Censo Demográfico - Instituto Brasileiro de Geografia e Estatística - IBGE</t>
  </si>
  <si>
    <t>Nº pessoas declaradas indígenas no Cadúnico / número de pessoas declaradas indígenas no Censo Demográfico X 100</t>
  </si>
  <si>
    <t>A fórmula de cálculo considera a proporção de pessoas declaradas indígenas no Cadastro único em relação a números de pessoas declaradas indígenas no Censo Demográgico, multiplicado por 100 para obter a proporção expressa em porcentagem. Essa proporção é expressa em porcentagem e permite compreender a representatividade das pessoas indígenas que estão cadastradas no Cadastro Único em relação à sua totalidade, conforme identificada no Censo Demográfico.</t>
  </si>
  <si>
    <t>Proporção de cobertura dos serviços de cuidado e promoção de garantia dos direitos para a pessoa idosa</t>
  </si>
  <si>
    <t>Censo do Sistema Único de Assistência Social - SUAS; Registro Administrativo da SEMIPI</t>
  </si>
  <si>
    <t>Nº de municípios que possuem, ao menos, um Centro de Referência, Centro Dia, Acolhimento Institucional, Família Acolhedora, e/ou Condomínio do Idoso / total de municípios paranaenses X 100</t>
  </si>
  <si>
    <t>O indicador utilizou como base de dados o Censo SUAS, que registra os equipamentos da assistência social que ofertam serviços de acolhida, acolhimento, cuidado e promoção da convivência da pessoa idosa. Para cálculo da linha de base foi utilizada a base de dados do Censo SUAS 2022 Centro de Convivência, Centro Dia e Acolhimento Institucional, selecionando apenas os equipamentos que declararam atender o público "pessoa idosa" em todos os casos.</t>
  </si>
  <si>
    <t>Proporção de denúncias encerradas no Disque Idoso Paraná</t>
  </si>
  <si>
    <t>Disque Idoso Paraná</t>
  </si>
  <si>
    <t>Denuncias do disque idoso com status encerrado / total de denúncias registradas no disque idoso</t>
  </si>
  <si>
    <t>O indicador utilizou como base de dados, o Disque Idoso que registra as denúncias contra a pessoa idosa. A fórmula de cálculo mede a proporção de denúncias com status encerrado em relação ao total de denúncias recebidas em um determinado período. Essa proporção é expressa em forma de percentual ou taxa, permitindo avaliar o índice de resolução das denúncias. É necessário contar o número de denúncias que foram encerradas após serem devidamente investigadas ou solucionadas. Essa quantidade é dividida pelo número total de denúncias recebidas.</t>
  </si>
  <si>
    <t>Proporção de estruturas de governança da política das mulheres existente nos municípios paranaenses</t>
  </si>
  <si>
    <t>Registro Administrativo da SEMIPI</t>
  </si>
  <si>
    <t>Soma das estruturas de governança da política das mulheres criadas e implementadas nos municípios paranaenses / Soma do total de estruturas de governança da política das mulheres possíveis X 100</t>
  </si>
  <si>
    <t>Estrutura de governança considera a somatória de existência de Conselho Estadual dos Direitos da mulher, Fundo Municipal específico e Organismos de Políticas para as Mulheres. O denominador é a soma de estruturas possível (399 conselhos+399 fundos+399 OPMs), ou seja, 1.197 estruturas. O numerador é a quantidade de estruturas existentes (na ocasião do cálculo da linha de base, maio/2023, haviam 149 conselhos +64 fundos +17O PMs). O resultado é multiplicado por 100</t>
  </si>
  <si>
    <t>Proporção de mulheres em cargos gerenciais na administração pública do Estado do Paraná</t>
  </si>
  <si>
    <t>Registros administrativos da SEAP / Sistema RH-Paraná/Meta4</t>
  </si>
  <si>
    <t>Total de Mulheres em Cargos Gerencias na Administração Pública Estadual do Poder Executivo / Total de Cargos Gerenciais do Poder Executivo x100</t>
  </si>
  <si>
    <t>A fórmula de cálculo é representada pela divisão do número total de mulheres ocupando cargos gerenciais (DAS2, DAS1, DASR, DD1, DG1 ou SP1) pelo total de cargos gerenciais existentes, multiplicando o resultado por 100. Em junho de 2023, para cálculo da linha de base, haviam 520 cargos gerenciais na estrutura executiva do Estado do Paraná, sendo que 190 estavam ocupados por mulheres. Dessa forma, obtém a proporção de mulheres em cargos gerenciais expressa como uma porcentagem em relação ao total de cargos gerenciais. Está excluída da análise a informação das autarquias que não utilizam o sistema Meta 4.</t>
  </si>
  <si>
    <t>Proporção de municípios com rede de acolhida e acolhimento da mulher em situação de violência</t>
  </si>
  <si>
    <t>Municípios com rede de acolhimento da mulher / Total de Municípios paranaenses x 100</t>
  </si>
  <si>
    <t>Denomina-se como rede de acolhimento: Cento de Referências de Atendimento (CRAM); Delegacia da Mulher ou Serviço Especializado de Atendimento à Mulher nas Delegacias; e Serviço de Acolhimento (institucional ou de outra modalidade), em relação ao total de municípios existentes. No ano de 2023, para cálculo da linha de base, 35 municípios possuíam 1 ou mais desses equipamentos/serviços. Dessa forma, resultará em uma porcentagem que representa a proporção de municípios com rede de acolhimento da mulher em relação ao total de municípios paranaenses.</t>
  </si>
  <si>
    <t>Proporção de municípios paranaenses com conselhos de garantia de direitos de povos e comunidades tradicionais e/ou promoção da igualdade racial</t>
  </si>
  <si>
    <t>Nº de municípios com conselho de promoção da igualdade racial e/ou dos povos e comunidades tradicionais / nº de municípios do PR X 100</t>
  </si>
  <si>
    <t>A fórmula consiste em dividir o número de municípios que possuem um conselho de promoção da igualdade racial e/ou dos povos e comunidades tradicionais pelo total de municípios no estado do Paraná, multiplicado por 100 para obter a proporção expressa em porcentagem.</t>
  </si>
  <si>
    <t>Proporção de pessoas negras ou indígenas em cargos de liderança na administração pública do Estado do Paraná</t>
  </si>
  <si>
    <t>Total de pessoas pretas, pardas ou indígenas em Cargos Gerencias na Administração Pública Estadual do Poder Executivo / Total de Cargos Gerenciais do Poder Executivo x100</t>
  </si>
  <si>
    <t>A fórmula de cálculo é representada pela divisão do número total de funcionários declarados pretos, pardos ou indígenas ocupando cargos gerenciais (DAS2, DAS1, DASR, DD1, DG1 ou SP1) pelo total de cargos gerenciais existentes, multiplicando o resultado por 100. Em junho de 2023, para cálculo da linha de base, haviam 520 cargos gerenciais na estrutura executiva do Estado do Paraná, sendo que 55 estavam ocupados por pessoas com a descrição acima. Dessa forma, obtém a proporção de mulheres em cargos gerenciais expressa como uma porcentagem em relação ao total de cargos gerenciais.</t>
  </si>
  <si>
    <t>Proporção dos municípios paranaenses Amigos da Pessoa Idosa</t>
  </si>
  <si>
    <t>Portal da Organização Pan-Americana da Saúde - OPAS/OMS</t>
  </si>
  <si>
    <t>Taxa de Feminicídio</t>
  </si>
  <si>
    <t>vítima por 100 mil habitantes</t>
  </si>
  <si>
    <t>Estatísticas do Centro de Análise, Planejamento e Estatística - CAPE; Business Intelligence - BI/CAPE de Mortes</t>
  </si>
  <si>
    <t>Número de ocorrências de Feminicídio / Total de Mulheres residentes no Paraná X 100.000</t>
  </si>
  <si>
    <t>O indicador é calculado a partir do número de homicídios classificados como "feminicídio" registrados pela SESP. Em 2023, para cálculo da linha de base, foi utilizado o dado disponibilizado no BI "Violência contra a Mulher", de acesso público (77 feminicídios em 2022). Para cálculo do total de mulheres do Estado, foi utilizada a projeção populacional do IPARDES, para o mesmo ano do dado (5.960.840 mulheres no PR em 2022). É importante observar que há um número de homicídios contra mulheres, registrados no âmbito da violência doméstica, que pode-se supor que sejam feminicídios que não tenham sido classificados corretamente. Em um eventual aumento da taxa, é importante observar o comportamento do dado de registro de homicídio, para garantir que não tenha ocorrido apenas uma melhoria da classificação do crime. Feminícidio é considerado a circunstância qualificadora do homicídio. O crime foi adicionado ao rol dos crimes hediondos, como o estupro, o genocídio e o latrocínio, entre outros. A fórmula de cálculo é usada para calcular a taxa de feminicídio em uma determinada população, expressa por 100.000 mulheres. Ou seja, o número de ocorrências em que mulheres foram assassinadas por questões de gênero em um determinado período de tempo em uma determinada região. Dessa forma, o total de mulheres, representa o total destas que estão sendo consideradas no cálculo da taxa de feminícidio.</t>
  </si>
  <si>
    <t>Paraná que Cuida</t>
  </si>
  <si>
    <t>Média estadual do Indicador de Desenvolvimento do Centro de Referência de Assistência Social - IDCRAS</t>
  </si>
  <si>
    <t>Ministério do Desenvolvimento e Assistência Social, Família e Combate à Fome - MDS</t>
  </si>
  <si>
    <t>Soma dos valores atingidos por cada CRAS no Paraná / número de CRAS no Paraná IDCRAS = (Pontuação da dimensão estrutura física + pontuação da dimensão recursos humanos + pontuação da dimensão serviços ofertados) / 3</t>
  </si>
  <si>
    <t>O IDCRAS é um indicador sintético que mensura a qualidade dos serviços socioassistencias ofertados nos Centros de Referência de Assistência Social. Ele possui três dimensões: Estrutura Física, Recursos Humanos e Serviços, que reflete as demandas vivenciadas nos serviços ofertados à população, bem como fragilidades que podem direcionar as intervenções necessárias do Estado. A construção do índice é realizado a partir dos dados do CENSO SUAS e do RMA, anualmente. Para a construção do índice de referência foi utilizado como base os dados das dimensões e do IDCRAS 2022 de todos os municípios do Estado, que contabiliza as informações dos 573 CRAS e realizado a média simples por equipamento. A elevação do IDCRAS é esperada devido ao assessoramento e apoio técnico e financeiro às gestões municipais.</t>
  </si>
  <si>
    <t>Percentual de casos de violência contra crianças e adolescentes registrados de forma adequada no portal SIPIA</t>
  </si>
  <si>
    <t>Sistema de Informação para a Infância e Adolescência - SIPIA</t>
  </si>
  <si>
    <t>Número de casos de violência reportados de forma adequada no portal SIPIA / Número total de casos de violência reportados no portal SIPIA * 100</t>
  </si>
  <si>
    <t>Variação do número de pessoas com deficiência atendidas em ações de inclusão promovidas pelo Estado</t>
  </si>
  <si>
    <t>Registros da Coordenação de Políticas da Pessoa com Deficiência/SEDEF</t>
  </si>
  <si>
    <t>((Somatório do número de pessoas atendidas nos programas e ações da CPCD no ano de referência - Somatório do número de pessoas atendidas nos programas e ações da CPCD no ano anterior) / Somatório do número de pessoas atendidas nos programas e ações da CPCD no ano anterior) x 100</t>
  </si>
  <si>
    <t>O indicador demonstra a expansão do número de pessoas com deficiência atendidas em ações de inclusão promovidas pelo Governo do Estado, contabilizada na comparação do somatório do número de pessoas atendidas nos programas e ações da Coordenação da Pessoa com Deficiência (Passe Livre, CIPTEA, Praia Acessível, Óculos Acessível, Disque 181, Parques Acessíveis e novos programas) do ano de referência com a do ano anterior. Os dados para essa construção são geridos pela CPCD/SEDEF, que coordena a realização destes programas e ações de inclusão.</t>
  </si>
  <si>
    <t>Direitos Básicos e Bem-Estar</t>
  </si>
  <si>
    <t>Paraná Protegido</t>
  </si>
  <si>
    <t>Déficit de vagas do sistema prisional</t>
  </si>
  <si>
    <t>Sistema de Gestão da Execução Penal - SIGEP</t>
  </si>
  <si>
    <t>(Número de pessoas privadas de liberdade - Capacidade do Sistema Prisional paranaense no ano de referência) / Capacidade do Sistema Prisional paranaense no ano de referência x 100</t>
  </si>
  <si>
    <t>O número de pessoas privadas de liberdade - PPLs é variável diariamente, sendo extraído do sistema SIGEP, utilizando como base de cálculo para informação do PPA 2024-2027 a data de 31/12/24, assim subsequente a cada ano, para cálculo do percentual. Sendo a Divisão de Planejamento e Estatísticas do DEPPEN a responsável pelo preenchimento dos dados. Base de cálculo 01/06/2023 - Número de PPL=35186 - Capacidade=28437 - Deficit 6749 correspondente a 23,73%. 35186-28437=6749 / 28437 x 100=23,73%</t>
  </si>
  <si>
    <t>Proporção de municípios paranaenses com Conselho de Segurança Pública Comunitário - CONSEG</t>
  </si>
  <si>
    <t>Registros administrativos da Coordenadoria Estadual dos Conselhos de Segurança Comunitário</t>
  </si>
  <si>
    <t>Número de municípios paranaenses com ao menos um CONSEG / total de municípios paranaenses x 100</t>
  </si>
  <si>
    <t>Se o município tem pelo menos 01 conselho é contabilizado. Total de 111 municípios com CONSEG instituído até 2023. Municípios pequenos tem maior dificuldade para criar conselhos.</t>
  </si>
  <si>
    <t>Proporção de Ocorrências Criminais por Tráfico de Drogas</t>
  </si>
  <si>
    <t>Sistema do Boletim de Ocorrência Unificado - BOU da SESP</t>
  </si>
  <si>
    <t>Número de ocorrências de Tráfico de Drogas no ano de referência / total de ocorrências Criminais no ano de referência x 100.</t>
  </si>
  <si>
    <t>Contabilizar as ocorrências de Tráfico de Drogas por meio do Boletim de Ocorrência Unificado. O Centro de Análise, Planejamento e Estatística (CAPE) faz a análise de consistência e mensuração dos dados. Justificativa para maior melhor: intensificação do trabalho das polícias na repressão e combate ao crime de tráfico de drogas (Lei Federal nº 11.343/2006).</t>
  </si>
  <si>
    <t>Proporção de pessoas privadas de liberdade que estão em atividades educacionais</t>
  </si>
  <si>
    <t>Número de pessoas privadas de liberdade em atividades educacionais / total de pessoas privadas de liberdade no sistema prisional x 100.</t>
  </si>
  <si>
    <t>O número de pessoas privadas de liberdade - PPLs é variável diariamente, sendo extraído do sistema SIGEP, utilizando como base de cálculo para informação do PPA 2024-2027 a data de 31/12/24, assim subsequente a cada ano, para cálculo do percentual. Presos em atividade= 19841 /número de PPLs=35186x100 = 56,38% (Base relatório SIGEP01/06/2023) Sendo a Divisão de Planejamento e Estatísticas do DEPPEN a responsável pelo preenchimento dos dados. São consideradas atividades educacionais para remissão da pena: A leitura, ensino fundamental, ensino médio, ensino superior, cursos técnicos e de capacitação, atividades culturais.</t>
  </si>
  <si>
    <t>Proporção de pessoas privadas de liberdade que estão em atividades laborais</t>
  </si>
  <si>
    <t>Número de pessoas privadas de liberdade em atividades laborais no ano de referência / total de pessoas privadas de liberdade x 100</t>
  </si>
  <si>
    <t>O número de pessoas privadas de liberdade - PPLs é variável diariamente, sendo extraído do sistema SIGEP, utilizando como base de cálculo para informação do PPA 2024-2027 a data de 01/01/2024 a 31/12/2024 (presos que exerceram atividade laboral), assim subsequente a cada ano, para cálculo do percentual. Número de PPLs em atividade laboral 17913 / número de PPLs (31/12/2022) 33323 x 100= 53,75%, sendo a Divisão de Planejamento e Estatísticas do DEPPEN a responsável pelo preenchimento dos dados. São consideradas atividades laborais para remissão da pena as realizadas por presos em atividades de trabalho remunerados e não remunerados, em canteiros de trabalho próprio, de empresas e trabalho de artesanato.</t>
  </si>
  <si>
    <t>Proporção de profissionais de Segurança Pública do Estado atendidos por programas biopsicossociais</t>
  </si>
  <si>
    <t>Registros administrativos da Secretaria de Estado da Segurança Pública - SESP</t>
  </si>
  <si>
    <t>Somatória dos agentes de segurança que foram atendidos nos programas biopsicossociais no ano de referência / total de agentes de segurança em atividade no ano de referência x 100.</t>
  </si>
  <si>
    <t>Disponibilizar acompanhamento de saúde, seja das condições biológicas básicas, como na saúde mental, são maneiras de valorizar o servidor da Segurança Pública. A meta está em consonância com o Programa Nacional de Qualidade de Vida dos Profissionais da Segurança Pública.</t>
  </si>
  <si>
    <t>Razão entre laudos concluídos e laudos solicitados da Polícia Científica</t>
  </si>
  <si>
    <t>Sistema Gestor de Laudos e Documentos da Polícia Científica - GDL por meio do BI</t>
  </si>
  <si>
    <t>Número de laudos concluídos no ano (sejam de anos anteriores ou não) / número de laudos solicitados no ano de referência.</t>
  </si>
  <si>
    <t>O indicador será calculado com base em todos os exames que foram concluídos (ano de referência ou anteriores) em relação ao número de exames solicitados no ano de referência. Quando da entrega de laudos no ano, superior às solicitações anuais, mostra que o passivo institucional está sendo diminuído. Quando a meta for batida, este índice passará a ser de 1, uma vez que a meta institucional não será mais com relação ao ataque do passivo, mas sim da entrega do solicitado no ano de referência. Importante observar que o histórico desta razão (laudos concluídos / laudos solicitados) é de: 2019 - 0,8382; 2020 - 0,8108; 2021 - 0,8735; 2022 - 0,8854 e de janeiro à 13/06/2023 de 0,9904.</t>
  </si>
  <si>
    <t>Taxa de furto de veículos</t>
  </si>
  <si>
    <t>ocorrências por 100 mil veículos</t>
  </si>
  <si>
    <t>Sistema do Boletim de Ocorrência Unificado - BOU da SESP; Pesquisa Frota de Veículos, IBGE e Ministério da Infraestrutura, Secretaria Nacional de Trânsito - SENATRAN</t>
  </si>
  <si>
    <t>Número de veículos furtados no ano de referência / frota de veículos no Paraná no ano de referência x 100.000</t>
  </si>
  <si>
    <t>Com base nos registros de Boletim de Ocorrência Unificado os casos de furto e roubo de veículos são utilizados como elementos balizadores dos registros criminais pela pouca subnotificação dessas naturezas. Link IBGE: https://cidades.ibge.gov.br/brasil/pr/pesquisa/22/28120?indicador=28120&amp;localidade1=0&amp;localidade2=410690 Dados trabalhados pelo Centro de Análise, Planejamento e Estatística (CAPE). Cada furto é tratado como uma ocorrência.</t>
  </si>
  <si>
    <t>Taxa de homicídios</t>
  </si>
  <si>
    <t>Estimativa da população - IBGE; Sistema de ocorrências letais - SCOL</t>
  </si>
  <si>
    <t>Número de vítimas de homicídio no ano de referência/total da população paranaense no ano se referência x 100.000 no ano de referência</t>
  </si>
  <si>
    <t>Homicídio doloso contempla os casos de homicídio simples e qualificado, feminicídio e homicídio doloso no trânsito. Para capitulação legal dos crimes utilizamos como confirmação a definição utilizada pela autoridade policial. O registros são aferidos no Sistema SCOL e após relatórios comparativos e estudos, outras bases de vitimização como parâmetro e referência, o Centro de Análise, Planejamento e Estatística (CAPE) faz a análise de consistência e mensuração dos dados.</t>
  </si>
  <si>
    <t>Taxa de roubo de veículos</t>
  </si>
  <si>
    <t>número de veículos roubados no ano de referência / frota de veículos no Paraná no ano de referência x 100.000</t>
  </si>
  <si>
    <t>Com base nos registros de Boletim de Ocorrência Unificado os casos de furto e roubo de veículos são utilizados como elementos balizadores dos registros criminais pela pouca subnotificação dessas naturezas. Link IBGE: https://cidades.ibge.gov.br/brasil/pr/pesquisa/22/28120?indicador=28120&amp;localidade1=0&amp;localidade2=410690 Dados trabalhados pelo Centro de Análise, Planejamento e Estatística (CAPE). Cada roubo é tratado como uma ocorrência. Cada roubo é tratado de forma individual para mensurar o indicador.</t>
  </si>
  <si>
    <t>Tempo médio de conclusão do exame pericial</t>
  </si>
  <si>
    <t>Média dos dias de cada exame (data da requisição do exame - data de conclusão do laudo do exame requisitado)</t>
  </si>
  <si>
    <t>Número de dias entre a data da requisição de exame até a conclusão do laudo. Aferidos os dados da média do tempo total de conclusão dos exames periciais em dias, temos na data de 21/06/2023, 72 dias para entrega de um laudo. Não é possível estimar apenas com base no ano anterior (2022) devido exatamente ao passivo de anos anteriores, que distorceria a média real. Lembrando que o tempo para a conclusão do laudo pericial após designação é de 10 dias. Contudo, o tempo de 72 dias é a média histórica entre a entrada da solicitação do exame e a conclusão do laudo, pelo histórico institucional desde o início da utilização do GDL, devido ao elevado passivo de exames da Polícia Científica. Proposta de redução de 5% a cada ano.</t>
  </si>
  <si>
    <t>Paraná Bombeiro: Prevenção e Atendimento a Emergências e Desastres</t>
  </si>
  <si>
    <t>Proporção de municípios que adotaram e implementaram estratégias locais de redução de riscos de desastres de acordo com as estratégias estaduais</t>
  </si>
  <si>
    <t>Sistema Informatizado de Defesa Civil</t>
  </si>
  <si>
    <t>Número de municípios que adotam pelo menos 3 estratégias (dimensões) de gerenciamento de redução de riscos de desastres / total de municípios paranaenses x 100</t>
  </si>
  <si>
    <t>Para fins desse indicador foram consideradas estratégias locais de redução de risco as seguintes dimensões captadas pela MUNIC - Pesquisa de Informações Básicas Municipais: a) Instrumentos de planejamento: Plano Diretor, Lei de Uso e Ocupação do Solo e Lei específica que contemplem a prevenção de enchentes ou inundações graduais, ou enxurradas ou inundações bruscas; Plano Diretor, Lei de Uso e Ocupação do Solo e Lei específica que contemplem a prevenção de escorregamentos ou deslizamentos de encostas; Carta geotécnica de aptidão à urbanização. b) Gerenciamento de riscos de desastres decorrentes de enchentes ou inundações graduais, enxurradas ou inundações bruscas: Mapeamentos de áreas de risco de enchentes ou inundações; Programa habitacional para realocação de população de baixa renda em área de risco; Mecanismos de controle e fiscalização para evitar ocupação em áreas suscetíveis aos desastres; Plano de Contingência; Projetos de engenharia relacionados ao evento; Sistema de alerta antecipado de desastres; Cadastro de risco. c) Gerenciamento de riscos de desastres decorrentes de escorregamentos ou deslizamento de encostas: Mapeamentos de áreas de risco de enchentes ou inundações; Programa habitacional para realocação de população de baixa renda em área de risco; Mecanismos de controle e fiscalização para evitar ocupação em áreas suscetíveis aos desastres; Plano de Contingência; Projetos de engenharia relacionados ao evento; Sistema de alerta antecipado de desastres; Cadastro de risco. d) Equipe para gestão de riscos e resposta a desastres: Unidade do Corpo de Bombeiros; Coordenação Municipal de Defesa Civil; Núcleos Comunitários de Defesa Civil. Considerou-se que a existência de, pelo menos, um (1) item era satisfatória para a considerar a totalidade daquela estratégia para o município. Um governo local precisava ter, pelo menos, três (3) das quatro (4) estratégias para incluí-lo no conjunto de governos locais que adotam e implementam estratégias locais de redução do risco de desastres. Considerou-se o governo local como uma forma de administração pública no nível mais baixo da administração (encarregado da responsabilidade pela redução do risco de desastre) dentro de um determinado Estado, que geralmente atua dentro dos poderes delegados a eles pela legislação ou diretivas do nível mais alto de governo conforme, no Brasil, esse ente federado corresponde ao Município. Ressalta-se que este é um indicador adaptado. A Estratégia Local de Redução do Risco de Desastres definida no Marco de Sendai, parágrafo 27b como estratégias e planos locais de redução de riscos de desastres, em diferentes escalas de tempo com metas, indicadores e prazos, visando evitar a criação de riscos, a redução do risco existente e o fortalecimento da resiliência econômica, social, de saúde e ambiental não pode ser totalmente contemplada. Fórmula de Cálculo: Para esse indicador avaliou-se que a existência de pelo menos 1 (um) item em cada estratégia era satisfatório para considerar a totalidade daquela estratégia para o município. Exemplo: A estratégia 'equipe para gestão de riscos e resposta a desastres' possuía três itens que poderiam ser considerados. Se o município A possuía uma 'Coordenação Municipal de Defesa Civil' foi considerado que nele havia a estratégia 'equipe para gestão de riscos e resposta a desastres'. Se o município B não dispunha de nenhuma equipe, foi considerado que ele não possuía a estratégia. Um município precisava ter pelo menos 3 das quatro estratégias para incluí-lo no conjunto de governos locais que adotam e implementam estratégias locais de redução do risco de desastres em cada Estado.</t>
  </si>
  <si>
    <t>Proporção de unidades locais devidamente certificadas pelas licenças do Corpo de Bombeiros</t>
  </si>
  <si>
    <t>Sistema Protege Fácil do Corpo de Bombeiros; Cadastro Central de Empresas - IBGE</t>
  </si>
  <si>
    <t>Número de estabelecimentos licenciados no ano de referência / unidades locais x 100.</t>
  </si>
  <si>
    <t>A unidade local, como unidade estatística, é definida como a unidade de produção numa única localização geográfica, onde a atividade é realizada. Os dados são coletados do IBGE (https://cidades.ibge.gov.br/brasil/pr/pesquisa/19/59935). O número de estabelecimentos licenciados é um registro administrativo do Corpo de Bombeiros Militar do Paraná, fornecido pelo sistema de gerenciamento de processos relacionados à prevenção de incêndios e desastres. Esse número considera edificações e empresas e desconsidera eventos.</t>
  </si>
  <si>
    <t>Taxa de bombeiros por habitante</t>
  </si>
  <si>
    <t>bombeiros por 10 mil habitantes</t>
  </si>
  <si>
    <t>Registro administrativo da Diretoria de Pessoal do Corpo de Bombeiros Militar do Paraná; Estimativa da População - IBGE</t>
  </si>
  <si>
    <t>Número de bombeiros militares no ano de referência / população residente no Paraná no ano de referência x 10000.</t>
  </si>
  <si>
    <t>A taxa de bombeiros militares por habitante indica, indiretamente, a presença do Corpo de Bombeiros junto à população, tanto para uma resposta mais eficiente em situações de emergência (como incêndios, acidentes e desastres naturais) quanto para a promoção de segurança pública, por meio da prevenção de incêndios e desastres. Exclui-se de bombeiros militares aquelas brigadas comunitárias. Usa-se a população estimada pelo IBGE (BDEweb- IPARDES).</t>
  </si>
  <si>
    <t>Educação: Transforma Paraná</t>
  </si>
  <si>
    <t>Confiabilidade da oferta e trajeto do Transporte Escolar</t>
  </si>
  <si>
    <t>Relatórios Bimestrais Gerados pelos Estabelecimentos de Ensino para a Secretaria estadual de Educação - SEED</t>
  </si>
  <si>
    <t>Dias letivos - Dias de Falta ou trajeto incompleto da Oferta do Transporte/Dias letivos x 100</t>
  </si>
  <si>
    <t>Uma alta taxa de confiabilidade significa que o transporte escolar é consistentemente pontual, confiável e seguro, cumprindo os compromissos estabelecidos e garantindo que os alunos cheguem à escola e retornem para casa sem contratempos significativos. Isso envolve uma série de fatores, como a disponibilidade adequada de veículos, a competência e a responsabilidade dos motoristas, a manutenção regular dos veículos e a comunicação eficiente entre a escola, os pais/responsáveis e a empresa ou órgão responsável pelo transporte. A taxa de confiabilidade do transporte escolar público é um indicador importante para avaliar a qualidade e a eficácia do serviço oferecido. Uma alta taxa de confiabilidade contribui para a pontualidade dos alunos na escola, minimiza preocupações e estresses para os pais/responsáveis, além de garantir a segurança dos estudantes durante o deslocamento. Por outro lado, uma baixa taxa de confiabilidade indica problemas no serviço, como atrasos frequentes, cancelamentos ou situações que comprometem a segurança dos alunos. 95% de confiabilidade (ideal).</t>
  </si>
  <si>
    <t>Índice de Desenvolvimento da Educação do Paraná - IDEPR do Ensino Fundamental</t>
  </si>
  <si>
    <t>Sistema Estadual de Registro Escolar - SERE/SEED; Censo Escolar da Educação Básica - INEP</t>
  </si>
  <si>
    <t>Nota padronizada SAEP ((Nota padronizada de Matemática + Nota Padronizada de Português)/2) x Indicador de Rendimento (1/((soma das taxas de aprovação dos anos finais do Ensino Fundamental) / número de anos dessa etapa))</t>
  </si>
  <si>
    <t>O IDEPR é um indicador de qualidade da educação paranaense. Que combina dois grandes indicadores educacionais: taxa de aprovação escolar, obtidas no Censo Escolar da Educação Básica e as notas de desempenho em língua portuguesa e matemática dos estudantes no Sistema de Avaliação da Educação Paranaense (SAEB). Sua primeira versão será calculada em 2023, os Índices esperados são previsões baseadas em ações preliminares realizadas em 2022.</t>
  </si>
  <si>
    <t>Índice de Desenvolvimento da Educação do Paraná - IDEPR do Ensino Médio</t>
  </si>
  <si>
    <t>Nota padronizada SAEP ((Nota padronizada de Matemática + Nota Padronizada de Português)/2) * Indicador de Rendimento (1/((soma das taxas de aprovação dos anos finais do Ensino Médio) / número de anos dessa etapa))</t>
  </si>
  <si>
    <t>Proporção de alunos concluintes em cursos técnicos integrados ao ensino médio da rede estadual</t>
  </si>
  <si>
    <t>Nº de estudantes aprovados e concluintes na última série do Ensino Médio Integrado e Magistério/Nº de estudantes aprovados e concluintes na última série do Ensino Médio total (regular+integrado+magistério)</t>
  </si>
  <si>
    <t>Um curso profissionalizante no ensino médio, também conhecido como curso técnico integrado, é uma modalidade de ensino que combina o currículo regular do ensino médio com uma formação profissional específica. Nesse tipo de curso, os alunos têm a oportunidade de obter tanto o diploma de ensino médio quanto uma qualificação profissional em uma área específica.</t>
  </si>
  <si>
    <t>Proporção de alunos estudando em tempo integral e em regime regular</t>
  </si>
  <si>
    <t>Número de alunos que estudam em tempo integral/ Número total de alunos da rede estadual (exceto EJA e Profissional técnico) x 100</t>
  </si>
  <si>
    <t>Estudante em tempo integral: estudante que permanece na escola ou em atividades escolares por tempo igual ou superior a sete horas diárias ou a trinta e cinco horas semanais, inclusive em dois turnos, desde que não haja sobreposição entre os turnos, durante todo o período letivo, podendo incluir atividades de cursos de educação profissional integrado e atividades realizadas em contraturno nos programas educacionais ofertados pela SEED nos quais esteja matriculado. Definição em acordo com o Decreto Federal Nº. 10.656, de 22 de março de 2021.</t>
  </si>
  <si>
    <t>Proporção de docentes da educação básica com 80 horas ou mais de formação continuada</t>
  </si>
  <si>
    <t>Sistema Estadual de Registro Escolar - SERE/SEED; Sistema de Recursos Humanos - RH/SEED</t>
  </si>
  <si>
    <t>Número de docentes concluintes de 2 (80 horas) ou mais cursos de formação continuada no ano / total de docentes da rede estadual x 100</t>
  </si>
  <si>
    <t>Docentes (efetivos e contratados) concluintes de 2 ou mais cursos de formação continuada no periodo letivo, totalizando 80 horas ou mais de formação.</t>
  </si>
  <si>
    <t>Proporção de instituições de ensino adequadas na rede estadual</t>
  </si>
  <si>
    <t>Número de escolas adequadas ativas da rede estadual/ número de escolas totais ativas da rede estadual</t>
  </si>
  <si>
    <t>É considerada adequada a escola com salas de aula proporcionais ao número de alunos, banheiros, cozinhas, sala de leitura com acervo bibliográfico, laboratórios, acessibilidade ,adequação docente. O conceito de acessibilidade, de acordo com o MEC, significa incluir a pessoa com deficiência na participação de atividades como o uso de produtos, serviços e informações, alguns exemplos são os prédios com rampas de acesso para cadeira de rodas e banheiros adaptados para deficientes. A adequação docente é definida pela formação de professores para a atuação em campos específicos do conhecimento em cursos de licenciatura, podendo os habilitados atuar, no ensino da sua especialidade, em qualquer etapa da educação básica. (parágrafo 4º do artigo 3º, do Decreto nº3.276/1999 da Presidência da Republica).</t>
  </si>
  <si>
    <t>Razão de alunos da Rede Estadual por computador</t>
  </si>
  <si>
    <t>alunos por computador</t>
  </si>
  <si>
    <t>Censo Escolar da Educação Básica - INEP</t>
  </si>
  <si>
    <t>Número de alunos da rede de educação básica / número de computadores em funcionamento disponíveis e instalados nas escolas da rede de educação básica</t>
  </si>
  <si>
    <t>Consideram-se os equipamentos como computador : computador, tablet, cromebook, notebook.</t>
  </si>
  <si>
    <t>Razão média de banda de internet por escola da Rede Estadual</t>
  </si>
  <si>
    <t>megabytes por escola</t>
  </si>
  <si>
    <t>Registros administrativos da Secretaria de Estado da Educação, Diretoria de Tecnologia e Inovação - SEED/DTI</t>
  </si>
  <si>
    <t>soma da disponibilidade de banda de internet em link dedicado total contratada para a rede de educação / total de escolas da rede de educação</t>
  </si>
  <si>
    <t>O link dedicado é uma conexão de internet que oferece uma largura de banda exclusiva e garantida para o seu uso exclusivo. Isso significa que a velocidade de conexão contratada é reservada apenas para você, independentemente da demanda de outros usuários. Em horários de pico, quando muitos usuários estão online simultaneamente, a velocidade pode ser reduzida.</t>
  </si>
  <si>
    <t>Taxa de abandono escolar da rede estadual do Ensino Fundamental - Anos Finais</t>
  </si>
  <si>
    <t>Taxa de Abandono = [nº de abandono / (nº de aprovação+nº de reprovação+nº de abandono)] x 100</t>
  </si>
  <si>
    <t>Taxa de abandono indica a porcentagem de alunos que deixou de frequentar a escola durante o período letivo vigente e os dados oficiais são divulgados em julho do ano seguinte. https://download.inep.gov.br/educacao_basica/educacenso/situacao_aluno/documentos/2021/taxas_de_rendimento_escolar_final.pdf</t>
  </si>
  <si>
    <t>Taxa de abandono escolar da rede estadual do Ensino Médio</t>
  </si>
  <si>
    <t>"Taxa de abandono indica a porcentagem de alunos que deixou de frequentar a escola durante o período letivo vigente e os dados oficiais são divulgados em julho do ano seguinte. https://download.inep.gov.br/educacao_basica/educacenso/situacao_aluno/documentos/2021/taxas_de_rendimento_escolar_final.pdf"</t>
  </si>
  <si>
    <t>Taxa de Distorção Idade-Série - DIS anos finais Ensino Fundamental</t>
  </si>
  <si>
    <t>número de matrículas na idade acima da faixa recomendada para as séries* /número total de matrículas na etapa</t>
  </si>
  <si>
    <t>A distorção idade-série demonstra o percentual de estudantes com idade superior a idade recomendada para a série matriculada, de pelo menos 2 anos. Para o cálculo da distorção idade-série das etapas do ensino fundamental, dos anos finais somamos o número de alunos com distorção de cada agrupamento de séries correspondente para gerar o numerador.</t>
  </si>
  <si>
    <t>Taxa de Distorção Idade-Série - DIS anos finais Ensino Médio</t>
  </si>
  <si>
    <t>número de matrículas na idade acima da faixa recomendada para as séries* /número total de matrículas na etapa x100</t>
  </si>
  <si>
    <t>Paraná Mais Ciência</t>
  </si>
  <si>
    <t>Variação do crescimento dos Novos Arranjos de Pesquisa e Inovação - NAPIs instalados</t>
  </si>
  <si>
    <t>Relatório da Fundação Araucária</t>
  </si>
  <si>
    <t>(número de NAPIs do ano de referência - número de NAPIs no ano anterior) / número de NAPIs do ano anterior x 100</t>
  </si>
  <si>
    <t>Os Novos Arranjos de Pesquisa e Inovação - NAPIs compõem uma solução sociotécnica fortemente apoiada em pressupostos da Transformação Digital e, concomitantemente, da Gestão e Engenharia do Conhecimento. Em 2023 conta com 37 NAPIs instalados.</t>
  </si>
  <si>
    <t>Variação proporcional da demanda atendida nas atividades técnicas especializadas pelos Núcleo de Inovações Tecnológicas (NITs) - Agências de Inovação</t>
  </si>
  <si>
    <t>Relatórios dos Núcleo de Inovações Tecnológicas - NITs - Agencias de Inovação das Instituições de Ensino Superior - IEES</t>
  </si>
  <si>
    <t>(número de atendimentos das atividades técnicas realizadas pelos NITS no ano de referência - número de atendimentos das atividades técnicas realizadas pelos NITS no ano anterior) /número de atendimentos das atividades técnicas realizadas pelos NITS no ano anterior x 100</t>
  </si>
  <si>
    <t>Os Núcleos de Inovação Tecnológica (NITs) são responsáveis por gerir a política de inovação e propriedade intelectual das instituições, promovendo a transferência de tecnologia, licenciamento de tecnologias, apoio ao empreendedorismo e a criação de parcerias estratégicas. Eles desempenham um papel fundamental na transformação de conhecimento em valor econômico e social, impulsionando a inovação e o desenvolvimento tecnológico. Trata-se de um indicador novo sem histórico.</t>
  </si>
  <si>
    <t>Variação proporcional da efetividade da incubação de empresas nos ambientes de inovação (graduação da empresa)</t>
  </si>
  <si>
    <t>Relatórios gerenciais do Sistema Paranaense de Parques Tecnológicos - SEPARTEC e Serviço Brasileiro de Apoio às Micro e Pequenas Empresas - SEBRAE</t>
  </si>
  <si>
    <t>(efetividade da incubação de empresas nos ambientes de inovação no ano de referência - efetividade da incubação de empresas nos ambientes de inovação no ano anterior) / efetividade da incubação de empresas nos ambientes de inovação do ano anterior X 100</t>
  </si>
  <si>
    <t>Os ambientes de inovação projetados para apoiar startups e empreendedores durante as fases iniciais de um ou mais produto, oferecendo espaços de trabalho, recursos, suporte e networking. Esses espaços desempenham um papel crucial no fomento ao empreendedorismo, na promoção da inovação e no crescimento de empresas emergentes. No Paraná temos o SEPARTEC e outros espaços de incubação tecnológico. Trata-se de um indicador novo sem histórico de acompanhamento.</t>
  </si>
  <si>
    <t>Variação proporcional das ações extensionistas relacionadas ao tema transferência de tecnologia nas Instituições de Ensino Superior - IEES</t>
  </si>
  <si>
    <t>Relatório das Instituições de Ensino Superior - IEES</t>
  </si>
  <si>
    <t>(número de ações extensionistas relacionadas ao tema transferência de tecnologia do ano de referência - número de ações extensionistas relacionadas ao tema transferência de tecnologia do ano anterior ) / número de ações extensionistas relacionadas ao tema transferência de tecnologia do ano anterior x 100</t>
  </si>
  <si>
    <t>A variação das ações extensionistas relacionadas à transferência de tecnologia nas IES pode indicar o nível de comprometimento e a evolução dessas instituições em promover a interação com a sociedade e o setor produtivo. Além disso, esse indicador pode ser usado para identificar oportunidades de melhoria, aprimorar as políticas de transferência de tecnologia e promover uma maior integração entre a academia e a comunidade externa, impulsionando o desenvolvimento econômico e social. A proposta é crescer em relação as ações extensionista nela mesma. Ainda não se tem um série histórica de acompanhamento, os valores serão levantados a partir de dados de 2023.</t>
  </si>
  <si>
    <t>Variação proporcional de empresas incubadas nos ambientes de inovação</t>
  </si>
  <si>
    <t>(número de empresas incubadas no ambiente de inovação no ano de referência - número de empresas incubadas no ambiente de inovação no ano anterior) / número de empresas incubadas no ambiente de inovação no ano anterior x 100</t>
  </si>
  <si>
    <t>Os ambientes de inovação são projetados para apoiar startups e empresas de base tecnológica durante as fases iniciais de um ou mais produto, oferecem espaços de trabalho, recursos, suporte e networking. Em 2023 contam-se 18 Parques Tecnológicos credenciados, sendo: 8 em operação, 5 em fase de implantação e 5 em fase de projeto. Esses ambientes albergam 479 empresas de base tecnológicas segundo levantamento realizado em 20 de junho de 2023 pelo SEPARTEC.</t>
  </si>
  <si>
    <t>Variação proporcional do número de contratos com propostas de empresas com sede no Paraná no ano na AGEUNI</t>
  </si>
  <si>
    <t>Relatório administrativos do Fundo Paraná / SETI</t>
  </si>
  <si>
    <t>(número de contratos com propostas de empresas com sede no Paraná no ano na AGEUNI do ano de referência - número de número de contratos com propostas de empresas com sede no Paraná no ano na AGEUNI do ano anterior ) / número de contratos com propostas de empresas com sede no Paraná no ano na AGEUNI do ano anterior x 100</t>
  </si>
  <si>
    <t>AGEUNI (agencia de Inovação das Universidades). Resolver um problema das empresas. Interação universidade empresa. P&amp; D. avaliados o prazo. Trata-se de um indicador novo com as ações criadas por meio do Decreto n° 10.769 / 2022, e em 2023 foi publicado o primeiro edital.</t>
  </si>
  <si>
    <t>Universidade e Sociedade</t>
  </si>
  <si>
    <t>Proporção da população de 25 anos e mais com ensino superior completo</t>
  </si>
  <si>
    <t>Pesquisa Nacional por Amostra de Domicílio Contínua - PNADC anual, suplemento educação</t>
  </si>
  <si>
    <t>Pessoas de 25 anos e mais com ensino superior completo / total da população de 25 anos e mais x 100</t>
  </si>
  <si>
    <t>Informação disponível do suplemento da educação da PNADC anual. Durante os dois anos da pandemia de COVID 19 não houve divulgação. Nota técnica do IBGE 002, de 22 de julho de 2022. Dados do Paraná. Defasagem de até 2 anos.</t>
  </si>
  <si>
    <t>Proporção de Concluintes do Ensino Superior</t>
  </si>
  <si>
    <t>Dados informados pelas Instituições de Ensino Superior estadual - IEES à SETI</t>
  </si>
  <si>
    <t>número de alunos concluintes anualmente / total de vagas iniciais anuais ofertadas x 100</t>
  </si>
  <si>
    <t>Indicador para acompanhar e analisar o número de estudantes que concluíram cursos de graduação, fornecendo informações sobre a formação de recursos humanos qualificados e auxiliando na tomada de decisões relacionadas à oferta de cursos, demanda do mercado de trabalho e políticas educacionais. Considera-se como concluintes os alunos que tiveram a colação de grau. O Indicador reflete a performance da formação no Ensino Superior, estabelecendo a relação entre a quantidade de alunos que entram e os que são graduados.</t>
  </si>
  <si>
    <t>Proporção de cursos de ensino superior na faixa 4 e 5 do Conceito Preliminar de Curso - CPC no ano de referência</t>
  </si>
  <si>
    <t>Instituto Nacional de Estudos e Pesquisas Educacionais Anísio Teixeira - INEP, Diretoria de Avaliação da Educação Superior - DAES</t>
  </si>
  <si>
    <t>Somatória de cursos nas faixas 4 e 5 do Conceito Preliminar de Curso - CPC das Universidades Estaduais / Somatória de todos os cursos das Universidades Estaduais X 100</t>
  </si>
  <si>
    <t>O Conceito Preliminar de Curso (CPC) é um indicador de qualidade dos cursos de graduação. No seu cálculo, são considerados: o Conceito Enade (desempenho dos estudantes na prova do exame); o IDD (valor agregado pelo curso); corpo docente (informações do Censo Superior sobre o percentual de mestres, doutores e regime de trabalho); e a percepção dos próprios alunos sobre seu processo formativo (informações do Questionário do Estudante). Ver: https://www.gov.br/inep/pt-br/areas-de-atuacao/pesquisas-estatisticas-e-indicadores/indicadores-de-qualidade-da-educacao-superior/conceito-preliminar-de-curso-cpc</t>
  </si>
  <si>
    <t>Proporção de cursos de pós-graduação na faixa 5, 6 e 7 conceito CAPES no ano de referência</t>
  </si>
  <si>
    <t>Coordenadoria de Aperfeiçoamento de Pessoal do Ensino Superior - GeoCAPES</t>
  </si>
  <si>
    <t>Somatória de cursos de pós graduação nas faixas 5,6 e 7 conceito Coordenadoria de Aperfeiçoamento de Pessoal do Ensino Superior - CAPES das Universidades Estaduais / Somatória de todos os cursos de pós-graduação das Universidades Estaduais X 100</t>
  </si>
  <si>
    <t>Indicador que mede a quantidade de cursos de pós-graduação com notas mais altas na avaliação da CAPES. Ele reflete a qualidade e excelência dos programas, considerando que conceitos 5, 6 e 7 são atribuídos aos cursos de alto desempenho. Os cursos de pós-graduação tem avaliação quadrienal, de 2021 a 2024 e de 2025 a 2028, assim a proporção são se alteram em anos que não há avaliação da Coordenadoria de Aperfeiçoamento de Pessoal do Ensino Superior - CAPES.</t>
  </si>
  <si>
    <t>Proporção de cursos estaduais com conceito satisfatório (3 ou mais) do Exame Nacional de Desempenho dos Estudantes - ENAD</t>
  </si>
  <si>
    <t>Somatória de cursos nas faixas 3, 4 e 5 do Conceito Exame Nacional de Desempenho dos Estudantes - ENAD das Universidades Estaduais / Somatória de todos os cursos das Universidades Estaduais com Conceito ENAD x 100</t>
  </si>
  <si>
    <t>A proporção de cursos estaduais com conceito satisfatório no ENADE é um indicador que avalia a qualidade dos cursos de graduação das instituições estaduais de ensino. Ele mede a porcentagem de cursos que obtiveram um desempenho adequado no exame. Nota a partir de 3 é considerado satisfatório.</t>
  </si>
  <si>
    <t>Proporção de docentes com doutorado no Ensino Superior Estadual</t>
  </si>
  <si>
    <t>Sistema eletrônico de código de vagas, decreto n 10824/2022</t>
  </si>
  <si>
    <t>Número de docentes dos cursos das Instituições de Ensino Superior - IEES estaduais com doutorado / total de docentes das Instituições de Ensino Superior Estaduais x 100</t>
  </si>
  <si>
    <t>Consideram-se docentes das Instituições de Ensino Superior - IEES, todas as categorias, efetivos e colaboradores (Contrato por tempo determinado - CRES).</t>
  </si>
  <si>
    <t>Proporção de ocupação de vagas no Ensino Superior Público Estadual</t>
  </si>
  <si>
    <t>Total de alunos matriculados / total de vagas ofertadas x 100</t>
  </si>
  <si>
    <t>O indicador é medido com a proporção de vagas preenchidas em relação ao total de vagas disponíveis em um determinado período, e reflete o desempenho do Sistema Estadual de Ensino Superior.</t>
  </si>
  <si>
    <t>Taxa ajustada de frequência escolar líquida da Educação Superior</t>
  </si>
  <si>
    <t>População de 18 a 24 anos que frequenta o ensino superior ou já concluiu cursos de graduação/ total da população de 18 a 24 anos x 100</t>
  </si>
  <si>
    <t>A taxa ajustada de frequência líquida de escolarização na Educação Superior é a razão entre o número de pessoas que frequenta escola no nível de ensino adequado à sua faixa etária mais aquelas que já concluíram pelo menos esse nível de ensino e o total de pessoas dessa mesma faixa etária. A partir de 01 de agosto de 2022, as estimativas deste tema passaram a ser divulgadas com base no novo método de ponderação da pesquisa e a série histórica dos indicadores foi atualizada, ver Nota Técnica 03/2021. Não é uma taxa, mas uma proporção, porém manteve-se o nome por ser um indicador de comparação e uso nacional. Os dados podem chegar a ter até 2 anos de defasagem. Tabela 7141 da PNADC suplemento educação. Esse indicador é semelhante ao Taxa líquida de escolarização na Educação Superior do INEP.</t>
  </si>
  <si>
    <t>Cuidado Regionalizado em Saúde</t>
  </si>
  <si>
    <t>Cobertura da Atenção Primária à Saúde - APS</t>
  </si>
  <si>
    <t>Sistema de Informação em Saúde para Atenção Básica - SISAB; Cadastro Nacional de Estabelecimentos de Saúde - CNES; Informação e Gestão da Atenção Básica - e-Gestor AB; Estimativa populacional - IBGE</t>
  </si>
  <si>
    <t>Soma cumulativa de pessoas com cadastro vinculado a Estratégia de Saúde da Família (eSF) e Equipe de Atenção Primária à Saúde (eAP) financiadas pelo Ministério da Saúde, na competência avaliada dividido por estimativa populacional calculada pelo IBGE ref</t>
  </si>
  <si>
    <t>O índice de referência utilizado foi dezembro de 2022, a cobertura da atenção primária permite avaliar o quantitativo de pessoas que estão cadastradas e acompanhadas pelos municípios, para fins de monitoramento do acesso aos serviços de Atenção Básica.</t>
  </si>
  <si>
    <t>Cobertura de Saúde Bucal na Atenção Primária à Saúde</t>
  </si>
  <si>
    <t>Sistema de Informação em Saúde para Atenção Básica - SISAB; Cadastro Nacional de Estabelecimentos de Saúde - CNES; Informação e Gestão da Atenção Básica - e-Gestor AB; Estimativa populacional -IBGE</t>
  </si>
  <si>
    <t>População cadastrada pelas Equipes de Saúde da Família (ESF) e Equipe de Atenção Primária à Saúde (eAP) vinculadas à Equipes de Saúde Bucal (eSB) financiadas pelo Ministério da Saúde, na competência avaliada dividido por estimativa populacional calculada pelo IBGE referente ao último ano disponível e mediante publicação normativa do MS.</t>
  </si>
  <si>
    <t>O índice de referência utilizado foi dezembro de 2022, a cobertura de saúde bucal na atenção primária permite avaliar o quantitativo de pessoas que estão cadastradas e acompanhadas pelas equipes de saúde bucal nos municípios, para fins de monitoramento do acesso aos serviços de saúde bucal, com vistas ao fortalecimento do Sistema Único de Saúde (SUS).</t>
  </si>
  <si>
    <t>Proporção de Gravidez na Adolescência</t>
  </si>
  <si>
    <t>Sistema de Informação sobre Nascidos Vivos - SINASC</t>
  </si>
  <si>
    <t>Percentual de nascidos vivos de mães com menos de 20 anos: Número de nascidos vivos de mães adolescentes de 10 a 19 anos residentes em determinado local e período / Número de nascidos vivos de mães residentes no mesmo local e período x 100</t>
  </si>
  <si>
    <t>Distribuição percentual de nascidos vivos em mães adolescentes, em determinado espaço geográfico, no ano considerado. Prematuridade e o baixo peso ao nascer tendem a ser mais frequentes em nascidos de mães adolescentes. Setor responsável pela apuração: DVIEP/CVIE/DAV/SESA.</t>
  </si>
  <si>
    <t>Proporção de municípios paranaenses que atingiram cobertura vacinal adequada para as crianças com até 12 meses de idade para 8 vacinas analisadas</t>
  </si>
  <si>
    <t>Sistema de Informações do Programa Nacional de Imunizações</t>
  </si>
  <si>
    <t>Número de municípios com homogeneidade de cobertura vacinal &gt;= 75% para as vacinas aplicadas em crianças até 12 anos de idade (BCG, Rotavírus, Febre Amarela, Pneumocócica, Meningo C, Pentavalente, Tríplice vira e Poliomielite) / municípios paranaenses x 100.</t>
  </si>
  <si>
    <t>O indicador refere-se ao percentual de municípios no Paraná com homogeneidade de cobertura vacinal adequada de &gt;= 75% para as vacinas preconizadas para as crianças até 12 meses de idade, conforme Calendário Nacional de Vacinação do Ministério da Saúde. A homogeneidade da cobertura vacinal compreende que o município atinja a meta de cobertura estabelecida para cada vacina , sendo que as vacinas BCG e Rotavírus possuem meta preconizada de 90%, e as demais vacinas (Febre Amarela, Pneumocócica, Meningo C, Pentavalente, Tríplice vira e Poliomielite) possuem meta preconizada de 95%. Assim, municípios que atingem a homogeneidade da cobertura vacinal &gt;= 75% nas 8 vacinas elencadas entram para o cálculo deste indicador, O índice de referência de 35,08% corresponde a homogeneidade do ano de 2022. Ao se analisar a homogeneidade entre os município verificamos que o Paraná possui um cenário heterogêneo. Na avaliação individualizada referente aos 399 municípios paranaenses, temos: 140 (35,09%) com 75% ou mais de homogeneidade (atingiram a meta vacinal em 6 ou mais vacinas), 34 (8,52%) entre 75% e 50 % de homogeneidade (atingiram entre 4 a 6 vacinas), 225 (56,39%) abaixo de 50% de homogeneidade (atinginram menos de 4 vacinas).</t>
  </si>
  <si>
    <t>Razão de Mortalidade Materna</t>
  </si>
  <si>
    <t>ocorrências por 100 mil nascidos vivos</t>
  </si>
  <si>
    <t>Sistema de Informações sobre Mortalidade - SIM; Sistema de Informações sobre Nascidos Vivos - SINASC</t>
  </si>
  <si>
    <t>número de óbitos maternos / número de nascidos vivos X 100.000.</t>
  </si>
  <si>
    <t>É a morte de uma mulher durante a gestação ou até 42 dias após o término da gestação, independentemente da duração ou da localização da gravidez. É causada por qualquer fator relacionado ou agravado pela gravidez ou por medidas tomadas em relação a ela. Não é considerada morte materna a que é provocada por fatores acidentais ou incidentais. Ano base: 2022: dados preliminares. Vigilância do Óbito materno regulamentada pela Portaria nº1119 de 5 de junho de 2008.</t>
  </si>
  <si>
    <t>Taxa de detecção de HIV/AIDS em menores de 05 anos de idade</t>
  </si>
  <si>
    <t>Sistema de Informação de Agravos de Notificação - SINAN</t>
  </si>
  <si>
    <t>Número de casos de HIV/Aids em menores de 5 anos residentes / População menor de 5 anos X 100 mil habitantes</t>
  </si>
  <si>
    <t>O indicador reflete a importância do monitoramento dos casos de HIV/Aids em menores de 05 anos de idade, sendo considerado um indicador "proxy" da transmissão vertical do HIV. O índice de referência se refere ao ano de 2022 (4 casos= 0,5/100.000 hab.) A proposta da Certificação da Eliminação da Transmissão Vertical do HIV, contempla municípios com população maior ou igual a 100 mil habitantes.</t>
  </si>
  <si>
    <t>Taxa de Incidência da Tuberculose</t>
  </si>
  <si>
    <t>Número de casos novos de tuberculose (todas as formas) notificados em determinado ano de diagnóstico / população total residente no mesmo período determinado x 100 mil habitantes</t>
  </si>
  <si>
    <t>Estima o risco de um indivíduo vir a desenvolver tuberculose, numa determinada população e tempo determinado. Este indicador faz parte dos Objetivos de desenvolvimento do Milênio para Tuberculose, a serem alcançadas até 2035: reduzir o coeficiente de incidência da TB em 90% e o número de mortes pela doença em 95% em relação ao ano de 2015, bem como zerar o número de pessoas afetadas por custos catastróficos em decorrência da TB".</t>
  </si>
  <si>
    <t>Taxa de Incidência de Sífilis Congênita em menores de 1 ano de idade</t>
  </si>
  <si>
    <t>ocorrências por mil nascidos vivos</t>
  </si>
  <si>
    <t>Número de casos de sífilis em menores de 1 ano residentes no mesmo local e ano / População de nascidos vivos do mesmo local de residência e ano X 1.000 nascidos vivos</t>
  </si>
  <si>
    <t>O indicador reflete a importância do monitoramento dos casos de sífilis em menores de 01 ano de idade, responsáveis pela transmissão vertical da sífilis, que é um agravo evitável, pois tem acesso ao diagnóstico e tratamento gratuito e cura da gestante com sífilis.</t>
  </si>
  <si>
    <t>Taxa de Mortalidade Infantil</t>
  </si>
  <si>
    <t>Número de óbitos de residentes com menos de um ano de idade / número de nascidos vivos de mães residentes x 1.000.</t>
  </si>
  <si>
    <t>Número de óbitos de menores de um ano de idade, por mil nascidos vivos, em determinado espaço geográfico, no ano considerado. A mortalidade infantil compreende a soma dos óbitos ocorridos nos períodos neonatal precoce (0-6 dias de vida), neonatal tardio (7-27 dias) e pós-neonatal (28 dias e mais). Estima o risco de um nascido vivo morrer durante o seu primeiro ano de vida.Responsável pela apuração: DAV/SESA. A base foi o último ano fechado, que foi 2020. Pois no ano de 2021 e 2022, a taxa ficou em 9,5 e 10,3 respectivamente.</t>
  </si>
  <si>
    <t>Sistema de Informação sobre Mortalidade - SIM; Datasus/Ministério da Saúde</t>
  </si>
  <si>
    <t>Número de óbitos por lesões no trânsito (CID10 V01 até V89 - acidentes de trânsito e transporte) ocorridos em determinado ano e local / população residente em determinado local e ano X 100.000</t>
  </si>
  <si>
    <t>Os óbitos por por lesões no trânsito correspondem aos códigos V01 a V89 do capítulo XX - Causas Externas de morbidade e mortalidade da 10ª Revisão da Classificação Internacional de Doenças (CID-10). Considerada a população do Estudo de Estimativas populacionais por município, sexo e idade disponibilizada pelo Datasus/IBGE. Índice de referência utilizado o do ano de 2022 e os dados são preliminares.</t>
  </si>
  <si>
    <t>Sistema de Informação de Mortalidade - SIM do Paraná</t>
  </si>
  <si>
    <t>Número de óbitos na faixa etária de 30 a 69 anos por Doenças Crônicas Não Transmissíveis registrados nos códigos CID-10: C00-C97; E10-E14; I00-I99; J30-J98 (exceto J36), ocorridos em determinado ano e local / População residente (30 a 69 anos), em determinado ano e local X 100.000</t>
  </si>
  <si>
    <t>O indicador representa a mortalidade prematura, que ocorre na faixa etária de 30 a 69 anos, pelo conjunto das 4 principais Doenças Crônicas não Transmissíveis (DCNT) que corresponde às doenças do aparelho circulatório, câncer, diabetes e doenças cardiovasculares crônicas. Índice de referência utilizado o do ano de 2022 e os dados são preliminares.</t>
  </si>
  <si>
    <t>Trabalho, Qualificação e Economia Solidária</t>
  </si>
  <si>
    <t>Efetividade da rede SINE PR</t>
  </si>
  <si>
    <t>Cadastro Geral de Empregados e Desempregados - CAGED; Relatório da intermediação de mão de obra - IMO</t>
  </si>
  <si>
    <t>Número de colocados no mercado de trabalho formal pela rede SINE PR/soma dos admitidos mensalmente pelo CAGED x 100.</t>
  </si>
  <si>
    <t>Rede SINE - Sistema Nacional de Emprego. Trabalho formal é aquele com carteira assinada.</t>
  </si>
  <si>
    <t>Formalidade do mercado de trabalho no Paraná</t>
  </si>
  <si>
    <t>Pesquisa Nacional por Amostra de Domicílios Contínua - PNADC trimestral</t>
  </si>
  <si>
    <t>Número ocupados de 14 anos ou mais de idade nas seguintes ocupações: 1) empregado com carteira de trabalho assinada (empregado do setor privado, trabalhador doméstico e empregado do setor público); 2) "conta própria", empregadores com CNPJ; e 3) militar e servidor estatutário / total de ocupados x 100.</t>
  </si>
  <si>
    <t>14 anos ou mais (PEA). PNAD contínua trimestral, mas a comparação será no último trimestre do ano (4º trimestre do ano anterior ou último trimestre disponível).</t>
  </si>
  <si>
    <t>Proporção de formados dos cursos de qualificação profissional ofertados</t>
  </si>
  <si>
    <t>Registro administrativo da SETR</t>
  </si>
  <si>
    <t>Número de formados nos cursos ofertados/ total de inscritos nos cursos x 100.</t>
  </si>
  <si>
    <t>Contabilizam-se as pessoa de 16 anos ou mais . São ofertados cursos de qualificação profissional no ramo da indústria, comércio ou serviços, bem como, no âmbito do empreendedorismo.</t>
  </si>
  <si>
    <t>Proporção de ocupados com carteira assinada</t>
  </si>
  <si>
    <t>Número de empregados com carteira assinada (empregados do setor privado e trabalhador doméstico) / total de ocupados x 100.</t>
  </si>
  <si>
    <t>PNAD contínua trimestral, mas a comparação será no último trimestre do ano (4º trimestre do ano anterior ou último trimestre disponível).</t>
  </si>
  <si>
    <t>Proporção de solicitações de crédito aprovadas para empreendedores autônomos e solidários</t>
  </si>
  <si>
    <t>Registro administrativo da rede SINE PR e relatório da Fomento Paraná</t>
  </si>
  <si>
    <t>Número de solicitações de crédito por meio da rede SINE atendidas/ Número de solicitações de crédito por meio da rede SINE x 100 no ano de referência.</t>
  </si>
  <si>
    <t>Solicitação de microcrédito nos municípios abrangidos pela Rede Sine em parceria com a Fomento Paraná, no âmbito do microcrédito produtivo, destinados às micros e pequenas empresas com faturamento de até 360 mil reais ao ano.</t>
  </si>
  <si>
    <t>Taxa de empreendimentos solidários apoiados por população economicamente ativa ocupada informal</t>
  </si>
  <si>
    <t>empreendimentos por 100 mil pessoas</t>
  </si>
  <si>
    <t>Pesquisa Nacional por Amostra de Domicílios Contínua - PNAD anual; Relatório administrativo da SETR</t>
  </si>
  <si>
    <t>Empreendimentos solidários apoiados/ total da população economicamente ativa ocupada sem carteira assinada x 100.000</t>
  </si>
  <si>
    <t>Serão considerados os empreendimentos solidários apoiados aqueles que possuam características compatíveis com o art. 6º da Lei Estadual 19.784/2018. População economicamente ativa: 14 anos ou mais Ocupados informais: trabalhador doméstico sem carteira assinada, conta própria. A informação não tem base de referência anterior. Defasagem da PNADC anual é de 1 ano para divulgação.</t>
  </si>
  <si>
    <t>índice esperado em 2024</t>
  </si>
  <si>
    <t>índice esperado em 2025</t>
  </si>
  <si>
    <t>índice esperado em 2026</t>
  </si>
  <si>
    <t>índice esperado em 2027</t>
  </si>
  <si>
    <t>Fortalecer o legislativo perante à população</t>
  </si>
  <si>
    <t>A possibilidade de abertura para participação pública em comissões auxilia na transparência e fortalece a relação do legislativo com a população</t>
  </si>
  <si>
    <t xml:space="preserve">Mais adequado para o Poder Legislativo </t>
  </si>
  <si>
    <t>Ampliar o exercício da cidadania por meio do compartilhamento de informações</t>
  </si>
  <si>
    <t>Ampliar fiscalizações com foco no desempenho da gestão pública</t>
  </si>
  <si>
    <t>Esse indicador está contemplado no Plano estratégico 2022-2027 do TCE-PR e visa aumentar o número de fiscalizações do Tribunal com foco no desempenho da gestão pública, a partir de auditorias operacionais. </t>
  </si>
  <si>
    <t>Contribuir para o aperfeiçoamento das políticas e dos serviços públicos</t>
  </si>
  <si>
    <t>Esse indicador está contemplado no Plano estratégico 2022-2027 do TCE-PR. Ele busca avaliar quão efetivo está sendo o trabalho dos servidores desse Tribunal, entendendo que quanto mais Achados de Fiscalização forem solucionados pela gestão pública, maior será a contribuição para o aperfeiçoamento das políticas e dos serviços públicos dos jurisdicionados.</t>
  </si>
  <si>
    <t>Aperfeiçoar a gestão da justiça criminal</t>
  </si>
  <si>
    <t>Indicador de referência Nacional para mensuração de desempenho.</t>
  </si>
  <si>
    <t>Garantir celeridade e produtividade na prestação jurisdicional</t>
  </si>
  <si>
    <t>Possui adequação com o Planejamento Estratégico e a meta 1 do CNJ.</t>
  </si>
  <si>
    <t>Aperfeiçoar a atuação ministerial para defesa da ordem jurídica, do regime democrático e dos interesses sociais e individuais indisponíveis</t>
  </si>
  <si>
    <t>Os objetivos da perspectiva "processos integradores" do mapa estratégico do MPPR estão relacionados à eficiência e eficácia, abordando a correlação entre a atividade finalística e os meios e procedimentos que sustentam e viabilizam a intervenção ministerial.</t>
  </si>
  <si>
    <t>Ampliar a eficiência e a eficácia na prestação dos serviços de tutela de interesses sociais e individuais indisponíveis dos cidadãos</t>
  </si>
  <si>
    <t>Os objetivos da perspectiva "resultados para a sociedade" do mapa estratégico do MPPR estão relacionados à atuação finalística que promove diretamente a defesa da ordem jurídica, do regime democrático e dos interesses sociais e individuais indisponíveis.</t>
  </si>
  <si>
    <t>Fortalecer e assegurar, de forma independente, a regulação, normatização, controle, mediação e fiscalização dos serviços públicos delegados do Estado do Paraná</t>
  </si>
  <si>
    <t>Orientar e conduzir com critérios objetivos as decisões estratégicas de Governo</t>
  </si>
  <si>
    <t>A eficiência das Comissões criadas ou organizadas pela Casa Civil são medidas de forma a garantir a eficiência da máquina pública e dos debates com todos os envolvidos e interessados na temática.</t>
  </si>
  <si>
    <t>Buscar equidade na presença e na alocação dos recursos do Estado</t>
  </si>
  <si>
    <t>A eficiência da Casa Civil é medida pela sua interlocução com os demais Poderes, dentre eles o Legislativo, cujo resultado é a aprovação de normas eventualmente encaminhadas para deliberação pelos representantes do povo.</t>
  </si>
  <si>
    <t>Aprimorar os processos dos serviços ofertados aos condutores paranaenses com inclusão social e cidadania</t>
  </si>
  <si>
    <t>O aumento da utilização dos canais de serviços online do DETRAN PR pelo cidadão paranaense, está atrelado a melhoria do atendimento pois proporciona agilidade na resolução de problemas, inclusão social e consequentemente diminuição dos atendimento presenciais, reduzindo tempos de espera e prazos de agendamentos.</t>
  </si>
  <si>
    <t>A avaliação da diminuição das reclamações referentes aos atendimentos aos condutores paranaenses demonstra melhoria nos serviços ofertados.</t>
  </si>
  <si>
    <t>Agilizar resolução de problemas dos veículos irregulares sob custódia do DETRAN/PR</t>
  </si>
  <si>
    <t>Quanto mais ágil a resolução dos processos de leilão menor o tempo de permanência dos veículos no pátio do DETRAN PR.</t>
  </si>
  <si>
    <t>Aperfeiçoar o modelo de auditoria interna</t>
  </si>
  <si>
    <t>Essa informação apresenta relevante significado, pois indica que os serviços de auditoria interna prestados pela CGE seguem o mesmo padrão dos serviços de auditoria interna prestados por quaisquer organizações (governamentais ou não) em âmbito mundial.</t>
  </si>
  <si>
    <t>Ampliar o número de ouvidorias gerais nos municípios paranaenses</t>
  </si>
  <si>
    <t xml:space="preserve">A proporção de municípios com ouvidoria implantada é o indicador que melhor refletirá o possível aumento na quantidade de ouvidorias-gerais nos municípios. 
A promoção deste canal de comunicação entre a população a e administração pública municipal é fundamental para garantia de direitos e acesso aos serviços públicos. </t>
  </si>
  <si>
    <t>Ampliar a transparência pública e as informações divulgadas no Portal da Transparência do Estado</t>
  </si>
  <si>
    <t>Esse indicador demonstra o nível de aderência dos órgãos/entidades públicos do poder executivo estadual aos itens elencados como obrigatórios previstos na legislação.</t>
  </si>
  <si>
    <t>Fornece elementos para avaliação da eficiência e da efetividade da defesa do Estado em juízo. A restrição da apuração aos processos judiciais em trâmite nos Juizados Especiais deve-se aos seguintes fatores: disponibilidade das informações; representatividade, uma vez que aproximadamente 50% da atuação judicial da PGE na atualidade ocorre perante os Juizados Especiais; o menor risco de haver disparidade entre o valor da causa atribuído pelo autor e o real proveito econômico da demanda.</t>
  </si>
  <si>
    <t>Promover a segurança jurídica nas relações entre o Estado e a sociedade, minimizando os riscos da atuação da Administração Pública</t>
  </si>
  <si>
    <t>O indicador permite avaliar o impacto em termos de prevenção de conflitos e promoção da segurança jurídica da atuação consultiva da PGE.
Para a construção dos índices para os próximos anos foi levado em conta os possíveis acréscimos de impugnações decorrentes da reestruturação de carreiras, adequação à nova lei de licitações e previsão de novos concursos.</t>
  </si>
  <si>
    <t>Incrementar a recuperação judicial e extrajudicial da dívida ativa do Estado</t>
  </si>
  <si>
    <t>O indicador torna-se importante pelo impacto nas atividades de cobrança da dívida ativa e permite a avaliação da efetividade do ajuizamento e do protesto das dívidas ativas. A comparação e análise deste indicador permite a melhoria nos processos de arrecadação, possibilitando correções assertivas no processo de cobrança da dívida ativa e podendo ser comparado com outros indicadores de eficiência dos meios de cobrança da Dívida Ativa.</t>
  </si>
  <si>
    <t>Ampliar digitalização da prestação de serviços estaduais</t>
  </si>
  <si>
    <t>Esse é o principal índice de governo digital relacionado aos Estados brasileiros. Ele aponta quais foram os avanços e as debilidades dos Estados quanto à oferta de serviços digitais, especialmente os governos que receberam pontuação mais baixas, bem como o Índice ajuda os Estados a medirem sua maturidade digital em comparação com outros governos, além de permitir a divulgação de ações positivas e a troca de conhecimento.</t>
  </si>
  <si>
    <t>Consolidar a cultura de inovação no Estado</t>
  </si>
  <si>
    <t>O Índice FIEC de Inovação dos Estados tem como propósito identificar os principais pontos relacionados à inovação. Dessa forma, segundo a federação, o índice oferece um conjunto de informações relevantes para o desenvolvimento de políticas públicas que fomentem um ecossistema inovador no Brasil.</t>
  </si>
  <si>
    <t>Consolidar a estrutura do Sistema Estadual do Planejamento</t>
  </si>
  <si>
    <t>O monitoramento desse indicador se justifica pela necessidade de identificar os desvios em relação ao planejamento, permitindo uma comparação entre o que foi planejado inicialmente no PCA-E e as contratações que não estavam previstas. Quando esses desvios são detectados, é possível tomar medidas corretivas para realinhar a execução com o planejamento inicial ou, se necessário, revisar o próprio planejamento.</t>
  </si>
  <si>
    <t>Consolidar a política de desenvolvimento territorial integrado no Paraná</t>
  </si>
  <si>
    <t>A Lei nº 21.352/2023, estabeleceu os órgãos e entidades, bem como criou os respectivos cargos de provimento em comissão e funções de gestão pública de direção, chefia e assessoramento do Poder Executivo Estadual. A necessidade de monitoramento da proporção dos cargos e funções de direção e chefia se justificam como forma de verificar se esses correspondem às unidades administrativas da estrutura organizacional implementada e ter acompanhamento da dinâmica de movimentação dos cargos e funções.</t>
  </si>
  <si>
    <t>Aprimorar a performance e a eficiência das parcerias, concessões e operações de crédito dos projetos multissetoriais</t>
  </si>
  <si>
    <t>O Indicador selecionado mede a performance dos desembolsos dos projetos multissetoriais. Adicionalmente aos acompanhamentos periódicos realizados pelas unidades gestoras dos projetos multissetoriais e ao apoio prestado aos órgãos executores destes projetos tanto nas etapas anteriores ao desembolso quanto na orientação durante a execução dos mesmos, o indicador serve como parâmetro para o aprimoramento da performance das operações de crédito multissetorial.</t>
  </si>
  <si>
    <t>Subsidiar as políticas públicas estaduais com estudos, pesquisas e estatísticas sobre a economia e a sociedade paranaense</t>
  </si>
  <si>
    <t>A execução do Planejamento Estratégico almeja proporcionar condições institucionais para que o IPARDES possa ampliar a produção de informações e estudos sobre a economia e a sociedade paranaense,  de modo a elevar a disponibilidade de estatísticas e pesquisas para subsidiar as políticas públicas estaduais.</t>
  </si>
  <si>
    <t>O indicador servirá como ferramenta de acompanhamento e subsídio de avaliação a respeito da qualidade da previsão, quantificação, calibragem e planejamento dos indicadores de produto do PPA 2024-2027, denominados entregas, que componentes das as Ações Orçamentárias.</t>
  </si>
  <si>
    <t>Adequar a gestão de recursos humanos às necessidades no setor público</t>
  </si>
  <si>
    <t>A área de gestão de pessoas tem a função de dotar suficientemente, os órgãos estaduais, de servidores qualificados ao atendimento de suas demandas. A evasão de servidores do QPPE é contínua e abrangente no Estado. Nos últimos 5 anos houve um aumento de 17% dos desligamentos voluntários (exoneração a pedido) do QPPE. Há necessidade de retenção de novos servidores do QPPE para a transferência dos conhecimentos técnicos e experiências adquiridas ao longo do tempo por servidores mais experientes.</t>
  </si>
  <si>
    <t>Estimular a capacitação de recursos humanos às necessidades no setor público</t>
  </si>
  <si>
    <t>A escolha dos cursos da EGP para atender às necessidades de capacitação do setor público se baseia em análise criteriosa das competências e conhecimentos necessários para o efetivo desempenho dos servidores públicos.</t>
  </si>
  <si>
    <t>Promover a gestão eficiente do sistema de saúde do servidor</t>
  </si>
  <si>
    <t>A diminuição da quantidade de afastamentos laborais emitidos pela Pericia do Estado reflete uma melhoria nas condições de trabalho servidor. Estas condições sofrerão melhorias através da implantação de programas e projetos que visam a promoção da saúde do servidor.</t>
  </si>
  <si>
    <t>Aperfeiçoar a infraestrutura tecnológica e a gestão de contratos e de operações da SEAP</t>
  </si>
  <si>
    <t>A diminuição de formaizações emergenciais e alterações de acréscimos no primeiro ano de registro do contrato demonstram maior acuracidade de planejamento. Registros de contratos em edição, com inicio em data passada, representam menor planejamento e controle da transparência.</t>
  </si>
  <si>
    <t>Maximizar a eficiência e eficácia da gestão do patrimônio estadual</t>
  </si>
  <si>
    <t>A regularização cartorial é necessária para estabelecer a segurança jurídica da propriedade pública, garantindo que não haja problemas futuros relacionados à titularidade ou aos direitos de posse do imóvel pelo Estado.</t>
  </si>
  <si>
    <t>Necessidade de otimizar a gestão da frota oficial</t>
  </si>
  <si>
    <t>É necessário manter dados e informações de gestão atualizados e devidamente registrados, evitando assim, a desatualização e falta de transparência em portais oficiais.</t>
  </si>
  <si>
    <t>Promover uma experiência convergente ao contribuinte no atendimento da Receita Estadual</t>
  </si>
  <si>
    <t>Ampliar a atuação do Programa de Educação Fiscal</t>
  </si>
  <si>
    <t>Serão consideradas as ações de educação fiscal dos projetos: a) "Educação fiscal nas escolas"; b) "Seminário anual de educação fiscal"; c) "Estratégia digital para educação fiscal"; d) "Plano de comunicação para educação fiscal";
e) "Curso de disseminadores de educação fiscal"; f) "Curso de educação fiscal para diferentes públicos". 
Será considerado que o município foi alcançado, quand hiouver pelo menos um inscrito nas ações que é do município.</t>
  </si>
  <si>
    <t>Disponibilizar mais serviços da Receita Estadual do Paraná em meios asssincronos de atendimento e serviços digitais conclusivos</t>
  </si>
  <si>
    <t xml:space="preserve">Proporção de serviços digitais conclusivos implantados pela Receita Estadual é uma medida importante da eficiência e acessibilidade dos serviços tributários. Ele reflete o grau em que a Receita Estadual tem digitalizado e otimizado seus serviços, permitindo que os contribuintes resolvam suas demandas de forma autônoma e eficiente. Além disso, este indicador é um instrumento valioso para a gestão de serviços, ajudando a identificar áreas onde a digitalização pode ser melhorada. </t>
  </si>
  <si>
    <t>Aumentar a confiança e a participação da sociedade no Programa Nota Paraná</t>
  </si>
  <si>
    <t>O CPF na nota fiscal é uma iniciativa de governos estaduais de controlar a tributação fiscal do comércio, o ICMS (Imposto sobre Circulação de Mercadorias e Serviços) e a combater a sonegação de impostos. O Programa Nota Paraná promove o estímulo à cidadania fiscal no Estado do Paraná, em que se tem o objetivo de incentivar os adquirentes de mercadorias, bens e serviços de transporte interestadual a exigir do fornecedor a entrega de documento fiscal hábil.</t>
  </si>
  <si>
    <t>Melhorar a qualidade da informação contábil</t>
  </si>
  <si>
    <t>Elevar a adesão da população às audiências públicas</t>
  </si>
  <si>
    <t>Implementar a melhoria de infraestrutura dos municípios paranaenses e o desenvolvimento institucional dos municípios</t>
  </si>
  <si>
    <t>Este indicador busca demonstrar a implicação nas receitas dos municípios através dos recursos repassados pela SECID, tentando visualizar o quanto o recurso estadual impacta no valor da receita municipal. Esses recursos oportunizam melhorias na qualidade de vida aos munícipes na medida em que ocorrem obras de infraestrutura urbana e sustentável.</t>
  </si>
  <si>
    <t>Implementar  políticas de desenvolvimento urbano municipal para inclusão, melhoria da mobilidade, resiliência a desastres e sustentabilidade nos instrumentos de planejamento de médio e longo prazo</t>
  </si>
  <si>
    <t>Este indicador busca demonstrar a participação na prestação de assistência técnica aos municípios no aprimoramento de seus serviços, na solução de seus problemas comuns e na integração às demais ações de desenvolvimento estadual, regional, metropolitano e municipal da SECID no âmbito estadual.</t>
  </si>
  <si>
    <t>Aperfeiçoar os processos de obras públicas</t>
  </si>
  <si>
    <t xml:space="preserve">A quantidade de obras concluídas e entregues visa demonstrar a eficiência e o desempenho dos contratos, assim como a efetividade do gerenciamento de programas de obras públicas de edificações. </t>
  </si>
  <si>
    <t>Planejar o desenvolvimento urbano e regional com políticas públicas modernas, atualizadas e integradas</t>
  </si>
  <si>
    <t>O Cálculo busca mensurar o cumprimento das determinações legais previstas no Estatuto da Metrópole com relação a Gestão Plena.</t>
  </si>
  <si>
    <t>Qualificar a atratividade do Sistema de Transporte Coletivo Metropolitano</t>
  </si>
  <si>
    <t xml:space="preserve">A idade média da frota demonstra se os veículos em circulação no Sistema de Transporte Coletivo são mais novos ou antigos. Reduzir a idade média significa ter veículos mais novos.  </t>
  </si>
  <si>
    <t xml:space="preserve">Quanto maior o índice de passageiros transportados por quilômetro rodado, mais eficiente é o Sistema de Transporte Coletivo e, por consequência, menor é o custo da tarifa. </t>
  </si>
  <si>
    <t>Veículos com novas tecnologias embarcadas oferecem mais segurança e comodidade aos usuários do Sistema de Transporte Coletivo, atraindo novos usuários.</t>
  </si>
  <si>
    <t>Promover a viabilização do direito à moradia digna, no meio urbano e rural, por meio da oferta e melhoria de unidades habitacionais</t>
  </si>
  <si>
    <t>Aumentar o número de famílias atendidas com melhorias ou oferta de moradias no meio urbano ou rural, em relação ao período 2019/2022, visando consolidar e promover uma melhoria contínua na política habitacional do Estado do Paraná.</t>
  </si>
  <si>
    <t>Promover a regularização fundiária urbana, adotando um conjunto de medidas jurídicas, urbanísticas, ambientais e sociais destinadas à incorporação dos núcleos urbanos informais ao ordenamento territorial urbano e à titulação de seus ocupantes</t>
  </si>
  <si>
    <t xml:space="preserve">A irregularidade apontada no déficit qualitativo urbano verificado por meio das pesquisas demonstradas no SISPEHIS, é sanada por meio do procedimento de Reurbanização, cujo objetivo a incorporação dos núcleos urbanos informais ao ordenamento territorial urbano e, principalmente, à titulação de seus ocupantes. </t>
  </si>
  <si>
    <t>Garantir trafegabilidade segura e eficiente</t>
  </si>
  <si>
    <t>Fomentar a modernização dos modais (ferrovias, hidrovias, rodovias e aeroportos) do Paraná</t>
  </si>
  <si>
    <t>A aviação civil viu a movimentação de passageiros cair 56% de 2019 para 2020, com a IATA prevendo recuperação total apenas em 2023. Ainda em 2022, espera-se um número de passageiros 12% menor que 2019. A partir de 2023, a retomada prevista é de 4,6% ao ano. A IATA estima que a pandemia causará a perda de 7% do crescimento previsto até 2030, equivalente a dois a três anos de crescimento. Posteriormente a 2030, a previsão de crescimento foi reduzida para média anual de 3,2% entre 2019 e 2039.</t>
  </si>
  <si>
    <t>Fomentar a inovação para promover melhorias no processo de gestão de contratação, elaboração e fiscalização de projetos e obras públicas</t>
  </si>
  <si>
    <t>A metodologia BIM, tendência na indústria da construção, permite criar e compartilhar informações precisas sobre projetos, desde a concepção até a operação. A adoção gradativa de projetos BIM conforme o Decreto Estadual nº 10.086/2022 é um indicador crucial do progresso e efetividade dessa implementação.</t>
  </si>
  <si>
    <t>Travessias por balsa em regiões de baixo IDH beneficiam populações de baixa renda e pequenos agricultores, segundo o PHE. Estas travessias rurais auxiliam no transporte de cargas e fluxo de pessoas em áreas de pequeno porte, com predominância agropecuária e PIB per capita abaixo da média. O aumento deste indicador reflete ações governamentais para promover acessibilidade.</t>
  </si>
  <si>
    <t>O Indicador é importante pois demonstra o grau de acessibilidade e mobilidade do modal aeroviário no estado do Paraná. Foi considerado um percentual de 3,2%, conforme projeção da IATA para o setor entre 2019 até 2039, tendo em vista que a disponibilidade de voos diretos depende do desempenho das empresas aéreas.</t>
  </si>
  <si>
    <t xml:space="preserve">O indicador é importante pois demonstra a taxa de crescimento dos usuários do transporte regular de passageiros na visitação à Ilha do Mel, que é o segundo destino turístico do Estado do Paraná.
</t>
  </si>
  <si>
    <t>Universalizar o abastecimento de água potável e a coleta e tratamento de esgoto sanitário e, assegurar os serviços de saneamento ambiental de forma sustentável e inovadora</t>
  </si>
  <si>
    <t>Evidenciar a cobertura dos serviços de coleta e tratamento dos esgotos sanitários na área de cobertura dos serviços da Sanepar</t>
  </si>
  <si>
    <t>Evidenciar o atendimento com rede de água.</t>
  </si>
  <si>
    <t>Qualidade da água (índice utilizado de acordo com a agência reguladora -AGEPAR)</t>
  </si>
  <si>
    <t>Identificar qualidade de atendimento dos serviços Sanepar.</t>
  </si>
  <si>
    <t>Criar programas de incentivo nos municípios para criação de geração de empregos e renda</t>
  </si>
  <si>
    <t>Proporcionar maior oferta de empregabilidade no interior do estado com o intuito de equiparar a renda  média desses munícipes a Curitiba e Região Metropolitana.</t>
  </si>
  <si>
    <t>Ampliar a participação de Micro, Pequenas e MEIs (ativo) no mercado paranaense</t>
  </si>
  <si>
    <t>Ampliar a participação de Micro, Pequenas e MEIs (ativo) no mercado paranaense, principalmente em  regiões menos desenvolvidas do estado aumentando a competitividade no mercado.</t>
  </si>
  <si>
    <t>Fomentar a industrialização dos municípios do interior do estado visando melhorar a empregabilidade e a renda do cidadão paranaense.</t>
  </si>
  <si>
    <t>Promover a desburocratização no processo de registro de empresas, por meio da automatização e integração das licenças</t>
  </si>
  <si>
    <t>O indicador revela o avanço da implementação da automatização ao longo do período do plano plurianual. A automatização é importante para acelerar e facilitar o processo de abertura da empresa contribuindo para a sociedade empresária do estado.</t>
  </si>
  <si>
    <t>Redução do tempo de consulta de viabilidade em municípios através da automatização na consulta de atividade na abertura de empresa na localização pretendida.</t>
  </si>
  <si>
    <t>O tempo demonstra o prazo médio que o empresário deve aguardar para obter o registro de sua empresa, quanto menor o tempo para abertura significa que o empresário conseguiu atingir sua expectativa, de modo mais automatizado e menos burocrático. Além disso é um parâmetro nacional que permite comparar o desempenho das Juntas Comerciais no país.</t>
  </si>
  <si>
    <t>Divulgar a importância do turismo e suas dimensões econômica, social e cultural para promover a geração de emprego e renda para população do Paraná</t>
  </si>
  <si>
    <t xml:space="preserve">O Índice das Atividades Turísticas foi escolhido porque produz indicadores que possibilitam acompanhar o comportamento do setor turismo, a partir da receita bruta de serviços nas empresas formalmente constituídas, com 20 ou mais pessoas ocupadas, que desempenham como principal atividade um serviço não financeiro da área do turismo, como aqueles que possibilitam o deslocamento - relativos ao transporte e suas variáveis e a permanência dos visitantes no Paraná. </t>
  </si>
  <si>
    <t>De acordo com o SEBRAE, 10% das empresas do Paraná estão ligadas ao Turismo, oferecendo serviços que facilitam a locomoção e a estadia dos visitantes. Para impulsionar o emprego e a renda nesse setor, é fundamental que os profissionais trabalhem em empresas formalizadas, garantindo proteção trabalhista, benefícios como saúde, FGTS e aposentadoria, melhorando a segurança, qualidade de vida e a valorização dos empregos no Turismo.</t>
  </si>
  <si>
    <t>Promover a comercialização do turismo</t>
  </si>
  <si>
    <t>O transporte aéreo é de suma importância para a ampliação do fluxo turístico, trazendo facilidades no deslocamento de passageiros entre os destinos turísticos voltados tanto ao turismo com foco no lazer como ao turismo de negócios e eventos, num menor espaço de tempo.</t>
  </si>
  <si>
    <t>Sendo o Paraná um estado que faz fronteira com Argentina e Paraguai, com terminais de transporte internacional aéreo e terrestre, tal índice mostra-se fundamental ser pesquisado para medir o avanço e o consequente crescimento do turismo.</t>
  </si>
  <si>
    <t>Promover a sanidade agropecuária nas cadeias produtivas</t>
  </si>
  <si>
    <t>A ocorrência de pragas e doenças pode afetar a produção animal e vegetal e a saúde humana, além de causar impactos no comércio de produtos agropecuários no mercado interno e externo, devido à restrições sanitárias e fitossanitárias estabelecidas no âmbito do Acordo de Medidas Sanitárias e Fitossanitárias da OMC.</t>
  </si>
  <si>
    <t>Promover o uso sustentável dos recursos naturais nas atividades agropecuárias</t>
  </si>
  <si>
    <t>O indicador de Uso Sustentável dos Recursos Naturais nas Atividades Agropecuárias foi elaborado para mesclar ações de Baixa Emissão de Carbono, Cadastro Ambiental Rural e Energias Renováveis. Esses são pilares de uma agricultura sustentável e estão alinhados ao compromisso nacional de mudanças climáticas e sustentabilidade dos sistemas produtivos. O índice demonstra uma meta que as ações da agricultura poderá alcançar.</t>
  </si>
  <si>
    <t>Incluir social e economicamente as famílias em situação de vulnerabilidade no meio rural</t>
  </si>
  <si>
    <t>Conforme estudos feitos com os dados do Censo Agropecuário (1996, 2006 e 2017), por diversos órgãos e pesquisadores, é demonstrado que a prestação dos serviços de assistência técnica e extensão rural (ATER) para os agricultores familiares proporciona uma série de benefícios. Neste sentido, medir o % de famílias vulneráveis recebendo ATER é fundamental para pensar a inclusão socioeconômica dessas famílias.</t>
  </si>
  <si>
    <t>Melhorar a infraestrutura rural para o desenvolvimento do Estado do Paraná</t>
  </si>
  <si>
    <t>Esse indicador tem a capacidade de captar os recursos que o Estado, por meio da SEAB, disponibiliza para apoio à melhoria da infraestrutura nos Municípios.</t>
  </si>
  <si>
    <t>Ampliar o acesso a alimentos em quantidade e qualidade adequadas à população paranaense</t>
  </si>
  <si>
    <t>Proteger e promover o Direito Humano à Alimentação Adequada (DHAA) da população através das adesões que possibilitam receber apoio técnico e político para a implementação e aperfeiçoamento da gestão do SISAN e dos seus planos de segurança alimentar e nutricional, participação na articulação das políticas públicas voltadas ao alcance de Segurança Alimentar e Nutricional (SAN) e DHAA, bem como viabilizar a operacionalizar  os programas de forma sistêmica.</t>
  </si>
  <si>
    <t>A Lei 17026 - 20 de Dezembro de 2011 estabelece no seu Art. 3º: Compete à Agência de Defesa Agropecuária do Paraná: I - propor, planejar, coordenar, supervisionar, promover e fiscalizar políticas, programas, ações e procedimentos de defesa agropecuária que importem à saúde humana e ao bem-estar animal, à sanidade animal e vegetal, à qualidade higiênico-sanitária dos produtos e subprodutos de origem animal ou vegetal, comestíveis ou não comestíveis.</t>
  </si>
  <si>
    <t>Demonstra quantos benefícios são possíveis oferecer, por mil pessoas em situação de pobreza, a fim de promover o acesso a alimentos em quantidade e qualidade adequada.</t>
  </si>
  <si>
    <t>Incrementar a rentabilidade e competitividade da agricultura familiar</t>
  </si>
  <si>
    <t>O Valor Bruto da Produção é um índice de frequência anual, calculado com base na produção agrícola municipal e nos preços recebidos pelos produtores paranaenses. Engloba produtos da agricultura, da pecuária, da silvicultura, do extrativismo vegetal, da olericultura, da fruticultura, de plantas aromáticas, medicinais e ornamentais, da pesca etc. Estimar o VBP para a Agricultura Familiar possibilita a análise da da evolução da agricultura familiar nos aspectos voltados a produção e renda.</t>
  </si>
  <si>
    <t>Recursos financeiros para investimentos e custeio das atividades são um dos principais fatores de produção, neste sentido monitorar o volume de recursos utilizados pela agricultura familiar nas suas atividades é importante indicador para acompanhar seu desenvolvimento e dinamismo.</t>
  </si>
  <si>
    <t>Implementar ações que busquem a mitigação e a adaptação às mudanças climáticas no Estado do Paraná</t>
  </si>
  <si>
    <t>A utilização do Selo Clima Paraná como indicador deve-se à sua previsão na Política Estadual de Mudanças Climáticas (Lei Estadual nº 17.133/2012) e o histórico de execução, os resultados vêm sendo acompanhados desde 2015. A utilização dessa ação como indicador do referido objetivo deve-se à correlação das emissões de gases de efeito estufa com a ocorrência de eventos climáticos extremos.</t>
  </si>
  <si>
    <t>Fomentar ações para erradicação dos lixões e recuperar o passivo ambiental, ampliando o potencial de reaproveitamento dos resíduos sólidos</t>
  </si>
  <si>
    <t>Visando a melhoria da Gestão/Gerenciamento adequado dos Resíduos sólidos no Estado do Paraná, é primordial a implementação do Plano Estadual de Resíduos Sólidos, cuja execução é medida por ações executadas, em alinhamento ao indicador proposto, considerando por fim que a medição será feita após regulamentação do PERS.</t>
  </si>
  <si>
    <t>Aprimorar a gestão dos recursos hídricos, para que não falte água para a população nem a natureza, aprimoramento também do saneamento ambiental dos municípios paranaenses e eficácia na gestão de desastres como a prevenção por meio de drenagem de futuros casos</t>
  </si>
  <si>
    <t>O PROGESTÃO mensura diversas variáveis importantes da gestão de recursos hídricos, abrangendo todas as atribuições exigidas pelas políticas de recursos hídricos.</t>
  </si>
  <si>
    <t>Promover a melhoria sistêmica, a inovação e a modernização da Gestão Ambiental contribuindo para eficiência dos serviços ambientais e a disponibilização de informações estratégicas para os diversos setores do Estado do Paraná</t>
  </si>
  <si>
    <t>Para atender as demandas inerentes as finalidades básicas do IAT com segurança técnica e jurídica, impessoalidade, transparência e eficiência, é necessário o investimento em sistemas de informações, plataformas e ferramentas de apoio à tomada de decisão compatíveis com as inovações tecnológicas contemporâneas. O Programai9 Ambiental pretende disponibilizar ferramentas tecnológicas para modernizar e fortalecer os processos e serviços ambientais e promover a melhoria da publicidade e transparência</t>
  </si>
  <si>
    <t>Proteger e melhorar a vegetação nativa, promover a conservação da biodiversidade e a restauração ecológica</t>
  </si>
  <si>
    <t>Fortalecimento dos procedimentos de licenciamento ambiental pela melhoria do nível de automação e inovação</t>
  </si>
  <si>
    <t>O fortalecimento dos procedimentos de licenciamento ambiental se dará através da evolução do Sistema de Informações Ambientais (SGA) para incorporar todas as atividades econômicas, permitindo a solicitação e acompanhamento de licenças ambientais online, com controle de fluxo processual e auto emissão dos atos de baixo impacto conforme previsto em legislação, além de agregar o uso da inteligência geográfica nas ferramentas de apoio a tomada de decisão.</t>
  </si>
  <si>
    <t>Aperfeiçoar a aplicação e o cumprimento das medidas restritivas de liberdade</t>
  </si>
  <si>
    <t xml:space="preserve">Esse indicador está alinhado com as metas de resultado do Plano Nacional de Segurança Pública com soluções que permitam a redução da superpopulação carcerária, a melhoria das condições de cumprimento da pena e a redução da reincidência criminal. </t>
  </si>
  <si>
    <t>Ressocializar os egressos promovendo a reinserção à sociedade</t>
  </si>
  <si>
    <t>Esse indicador está alinhado com as metas de resultado do Plano Nacional de Segurança Pública com soluções que permitam a melhoria das condições de cumprimento da pena e a redução da reincidência criminal.</t>
  </si>
  <si>
    <t xml:space="preserve">Esse indicador está alinhado com as metas de resultado do Plano Nacional de Segurança Pública com soluções que permitam a melhoria das condições de cumprimento da pena e a redução da reincidência criminal. </t>
  </si>
  <si>
    <t>Promover a eficiência da Polícia Científica</t>
  </si>
  <si>
    <t>Esse indicador está alinhado com ações estratégicas do Plano Nacional de Segurança Pública com intervenções de apoio às ações que visam a qualificação e o fortalecimento da atividade de investigação e perícia criminal com vistas à melhoria dos índices de resolução de crimes e infrações penais.</t>
  </si>
  <si>
    <t>Fortalecer a participação social na integração com a segurança</t>
  </si>
  <si>
    <t>Se o município tem pelo menos 01 conselho é contabilizado.
Total de 111 municípios com CONSEG instituído até 2023.
Municípios pequenos tem maior dificuldade para criar conselhos.</t>
  </si>
  <si>
    <t>Diminuir a criminalidade no Estado</t>
  </si>
  <si>
    <t>Esse indicador está alinhado com ações estratégicas do Plano Nacional de Segurança Pública com intervenções de apoio às ações destinadas à redução da oferta de drogas e do fortalecimento dos mecanismos de combate ao narcotráfico.</t>
  </si>
  <si>
    <t>Promover a valorização de aspectos biopsicossociais do policial para o desempenho de sua atividade</t>
  </si>
  <si>
    <t>Esse indicador está alinhado com as metas do Plano Nacional de Segurança Pública com intervenções nas áreas de valorização profissional, de saúde, de qualidade de vida e de segurança dos agentes de segurança pública.</t>
  </si>
  <si>
    <t>Esse indicador está alinhado com as metas de resultado do Plano Nacional de Segurança Pública com intervenções que possam contribuir para a redução dos crimes contra o patrimônio.</t>
  </si>
  <si>
    <t>Esse indicador está alinhado com as metas de resultado do Plano Nacional de Segurança Pública com intervenções de estímulo e apoio à realização de ações de prevenção à violência e à criminalidade.</t>
  </si>
  <si>
    <t>Esse indicador está alinhado com as metas de resultado do Plano Nacional de Segurança Pública com intervenções que possam contribuir para a redução dos crimes contra a incolumidade das pessoas e do patrimônio.</t>
  </si>
  <si>
    <t xml:space="preserve">Esse indicador está alinhado com ações estratégicas do Plano Nacional de Segurança Pública com intervenções de apoio às ações que visam a qualificação e o fortalecimento da atividade de investigação e perícia criminal com vistas à melhoria dos índices de resolução de crimes e infrações penais. </t>
  </si>
  <si>
    <t>Promover a melhoria sistêmica, da gestão de riscos e desastres contribuindo para redução dos riscos e aumento da eficiência no atendimento a população</t>
  </si>
  <si>
    <t xml:space="preserve">Para esse indicador avaliou-se que a existência de pelo menos 1 (um) item em cada estratégia era satisfatório para considerar a totalidade daquela estratégia para o município.
Um município precisava ter pelo menos 3 das quatro estratégias para incluí-lo no conjunto de governos locais que adotam e implementam estratégias locais de redução do risco de desastres em cada Estado. REFERENCIAL DE CALCULO DO IPEA. - https://odsbrasil.gov.br/objetivo11/indicador11b2 </t>
  </si>
  <si>
    <t>Ampliar as atividades preventivas e a capacidade de resposta do Corpo de Bombeiros Militar do Paraná</t>
  </si>
  <si>
    <t>Esse indicador permite medir a expansão do serviço de bombeiros para municípios que ainda não dispõem de postos próprios, resultando em tempos de resposta menores e minimizando danos materiais e perdas de vidas, estando em conformidade com o Plano Estratégico do Corpo de Bombeiros Militar do Paraná.</t>
  </si>
  <si>
    <t>Oferecer serviços e infraestrutura adequada aos estudantes</t>
  </si>
  <si>
    <t>O transporte público confiável é especialmente importante para promover a inclusão e a equidade na educação. Alunos de áreas mais afastadas ou de famílias com recursos financeiros limitados podem depender exclusivamente do transporte público para acessar oportunidades educacionais. Garantir a confiabilidade desse sistema permite que todos os estudantes, independentemente de sua localização ou condição socioeconômica, tenham igualdade de acesso à educação.</t>
  </si>
  <si>
    <t>Melhorar a qualidade de ensino pela formação continuada do docente da rede estadual</t>
  </si>
  <si>
    <t>O IDEPR foi instituído em 2023 com intuito de auxiliar Estado e Municípios a medir e monitorar a qualidade do aprendizado nas redes de ensino (municipal e estadual) e possibilita estabelecer metas para a melhoria do ensino, baseado em dados regionalizados. A metodologia de desenvolvimento, cálculo e aplicação seguem os padrões nacionais, mas com sua periodicidade anual.</t>
  </si>
  <si>
    <t>Formar alunos qualificados para o mercado de trabalho</t>
  </si>
  <si>
    <t>Indicador do Plano Estadual de Educação</t>
  </si>
  <si>
    <t xml:space="preserve"> O ensino em turno integral contribui para reduzir as desigualdades educacionais. Muitas vezes, estudantes de famílias em situação de vulnerabilidade socioeconômica têm menos acesso a atividades extracurriculares e recursos educacionais fora do ambiente escolar. O turno integral permite que esses alunos tenham acesso a uma educação de qualidade, com oportunidades igualitárias para desenvolver seu potencial.</t>
  </si>
  <si>
    <t xml:space="preserve">A formação continuada do professor na rede pública de educação é essencial para atualização, aperfeiçoamento, adaptação às mudanças educacionais, reflexão, troca de experiências, valorização profissional e melhoria da qualidade de ensino. É um investimento que consequentemente é fundamental para os estudantes. Com o mínimo de 80 horas no ano de referência - na resolução de distribuição de aula, Resolução nº 7.976/2022 - GS/Seed, os cursos do formadores em ação foram considerados. </t>
  </si>
  <si>
    <t>Um ambiente de aprendizagem apropriado pode contribuir significativamente para o estímulo ao aprendizado e a concentração dos alunos. Espaços organizados, inclusivos, com infraestrutura básica e recursos adequados podem facilitar a absorção de conhecimento, aumentar o engajamento dos estudantes e melhorar a qualidade das interações em sala de aula, além de inserir os alunos em cenários não comuns em sua comunidade. Local adequado traz engajamento do aluno mitigando também o abandono escolar.</t>
  </si>
  <si>
    <t>O Ministério da Educação (MEC) do Brasil tem diretrizes que buscam promover o acesso à tecnologia nas escolas, como o Programa Nacional de Tecnologia Educacional (ProInfo), que visa à inclusão digital nas escolas públicas. Segundo o programa, recomenda-se um laboratório de informática para cada 300 a 400 alunos, com proporção de 1 aluno por computador.</t>
  </si>
  <si>
    <t>Os links dedicados são utilizados por empresas, organizações ou usuários que exigem altos níveis de desempenho e confiabilidade da conexão de internet, como para aplicações de missão crítica, transferência de dados pesados, videoconferências, serviços de nuvem</t>
  </si>
  <si>
    <t>Garantir acesso, permanência e aprendizagem de qualidade na educação básica</t>
  </si>
  <si>
    <t>As taxas de rendimento aliado as avaliações padronizadas (Saeb e Saep) são variáveis que compõem o cálculo do Índice de Desenvolvimento da Educação Básica (IDEB) e o Índice de Desenvolvimento da Educação do Paraná (IDEPR), indicadores de qualidade educacional. O abandono escolar compromete o desenvolvimento cognitivo, intelectual e cultural dos estudantes e tem como reflexo direto a dificuldade de inserção no mercado de trabalho.</t>
  </si>
  <si>
    <t>As taxas de rendimento aliado as avaliações padronizadas (SAEB e SAEP) são variáveis que compõem o cálculo do Índice de Desenvolvimento da Educação Básica (IDEB) e o Índice de Desenvolvimento da Educação do Paraná (IDEPR), indicadores de qualidade educacional. O abandono escolar compromete o desenvolvimento cognitivo, intelectual e cultural dos estudantes e tem como reflexo direto a dificuldade de inserção no mercado de trabalho.</t>
  </si>
  <si>
    <t>Estimular a interação entre pesquisadores na busca de soluções científicas e tecnológicas no estado do Paraná</t>
  </si>
  <si>
    <t>Os NAPIs tem como objetivo conduzir a produção de conhecimento de forma colaborativa pelos pesquisadores paranaenses, incitados por demandas reais de desenvolvimento de setores estratégicos para o Estado, mediante o aporte de recursos financeiros (chamadas públicas da Araucária) e tendo como base uma plataforma digital.</t>
  </si>
  <si>
    <t>Estimular o empreendedorismo acadêmico e a promoção de empresas com base científica e tecnológica</t>
  </si>
  <si>
    <t>Esse indicador reflete a capacidade dos NITs em fornecer suporte e assistência especializada para empresas e empreendedores, contribuindo para o desenvolvimento econômico e social. Uma alta proporção de demanda atendida indica a eficiência e eficácia dos NITs na resposta às necessidades do ecossistema de inovação, o que é importante para identificar oportunidades de melhoria nos serviços oferecidos pelos NITs e para promover o desenvolvimento de empreendimentos inovadores e competitivos.</t>
  </si>
  <si>
    <t>Esse indicador tem relevância para o acompanhamento da graduação de empresas incubadas no sentido de propiciar maior efetividade e redução da possibilidade de insucesso da empresa.</t>
  </si>
  <si>
    <t>As ações extensionistas relacionadas à transferência de tecnologia têm como objetivo promover a difusão e aplicação de conhecimentos técnicos e científicos para o desenvolvimento de determinadas áreas ou setores. Essas ações buscam levar as tecnologias e inovações geradas em ambientes de pesquisa e desenvolvimento para a sociedade, de forma a beneficiar diversos atores, como empresas, agricultores, comunidades locais e outros interessados.</t>
  </si>
  <si>
    <t>Esses espaços desempenham um papel crucial no fomento ao empreendedorismo, na promoção da inovação e no crescimento de empresas emergentes. No Paraná, temos o SEPARTEC que  se constitui em uma agência de credenciamento de Parques Tecnológicos e outros espaços de incubação tecnológicas.</t>
  </si>
  <si>
    <t>Esse indicador pode contribuir para o planejamento de prospecção de negócios e impulsionar o desenvolvimento de produtos, processos e serviços inovadores, gerando trabalho, emprego e renda na cidade e no campo. O intuito é ampliar a competitividade das empresas paranaenses, agregando tecnologia aos processos de produção de bens e serviços.</t>
  </si>
  <si>
    <t>Estimular a diversificação do sistema de Ensino Superior para que possa responder de forma mais ágil às demandas da sociedade, quer pelo Ensino, pela Pesquisa e/ou pela Extensão Universitária</t>
  </si>
  <si>
    <t>O indicador "Proporção da população de 25 anos e mais com ensino superior completo" avalia a educação na população adulta. É relevante para a perspectiva de emprego, salários e crescimento econômico. Além disso, desempenha um papel na formação de cidadãos informados e engajados , promovendo o progresso social e a participação democrática. Monitorar esse indicador ajuda a identificar disparidades educacionais, estabelecer metas de melhoria e orientar políticas de educação e desenvolvimento.</t>
  </si>
  <si>
    <t>O acompanhamento deste indicador é relevante para aferir a efetividade da formação de nível superior utilizando se dos recursos possível, financeiros, estruturais e didático pedagógico de modo a cumprir com sua finalidade.</t>
  </si>
  <si>
    <t>Esse indicador é relevante para estudantes e instituições, pois auxilia na escolha de cursos e na avaliação da qualidade do ensino superior.</t>
  </si>
  <si>
    <t>Esse indicador ajuda a avaliar a distribuição da qualidade entre os programas e orientar políticas de fomento à pesquisa e à pós-graduação.</t>
  </si>
  <si>
    <t>Esse indicador é relevante para estudantes na escolha de cursos e também auxilia as instituições e o sistema educacional a melhorarem a qualidade da educação superior estadual.</t>
  </si>
  <si>
    <t>Esse indicador reflete a qualificação acadêmica dos professores e sua influência na qualidade do ensino e na produção de conhecimento. Uma maior proporção de docentes com doutorado indica um ensino superior mais especializado e voltado para a pesquisa, contribuindo para o desenvolvimento acadêmico e científico do estado. Esse indicador é importante para identificar desafios na formação do corpo docente e planejar estratégias para promover a qualificação avançada dos professores.</t>
  </si>
  <si>
    <t>O acompanhamento desse indicador é relevante para a definição de política de completamente de vagas para propiciar um aumento de pessoas em formação de nível superior e assim criar densidade tecnológica na população.</t>
  </si>
  <si>
    <t>Esse indicador é usado para avaliar o acesso e a inclusão no ensino superior, identificar desigualdades e orientar políticas educacionais. Indicador do Mapa de Educação Superior do Brasil.</t>
  </si>
  <si>
    <t>Fortalecer as estratégias de promoção da saúde e prevenção de doenças e agravos</t>
  </si>
  <si>
    <t xml:space="preserve">Atenção primária à saúde é uma forma altamente eficaz e eficiente de agir sobre as principais causas de problemas de saúde e riscos ao bem-estar. Indicador utilizado para o monitoramento com vistas ao fortalecimento do planejamento do Sistema Único de Saúde (SUS). </t>
  </si>
  <si>
    <t xml:space="preserve">Indicador de Cobertura de Saúde Bucal na Atenção Básica utilizada para o monitoramento do acesso aos serviços de Atenção Básica, com vistas ao fortalecimento do planejamento do Sistema Único de Saúde (SUS). </t>
  </si>
  <si>
    <t>Aprimorar os processos de monitoramento e avaliação para a tomada de decisão  E Aprimorar as práticas de vigilância em saúde e integrá-las à Rede de Atenção à Saúde</t>
  </si>
  <si>
    <t>Monitorar a tendência da gravidez de adolescentes de 10 a 19 anos no Brasil com o objetivo de nortear as ações de saúde nas unidades básicas, escolas e maternidades no território. Contribuir na avaliação dos nível de saúde e de desenvolvimento socioeconômico da população. Subsidiar processos de planejamento, gestão e avaliação de políticas e ações voltadas para a promoção da saúde sexual e saúde reprodutiva de adolescentes e a proteção da saúde infantil.</t>
  </si>
  <si>
    <t>Tornar o Paraná referência nacional em imunização com o aumento das coberturas vacinais com o objetivo de controlar, erradicar e eliminar as doenças imunopreveníveis. E por meio de altas e homogêneas coberturas vacinais proteger a população contra o risco de reintrodução de doenças.</t>
  </si>
  <si>
    <t>A mortalidade materna avalia o risco de morrer durante o ciclo gravídico puerperal e a qualidade (qualidade e acesso) da assistência fornecida as mulheres. Importante indicador para fortalecer as estratégias de promoção da saúde e prevenção de doenças e Aprimorar os processos de monitoramento e avaliação para a tomada de decisão.</t>
  </si>
  <si>
    <t>Fortalecimento do cuidado integral, com maior risco de adoecimento e situação de vulnerabilidade das pessoas vivendo com HIV/Aids (PVHA), pessoas privadas de liberdade (PPL), pessoas em situação de rua (PSR). Importante para a Rede de Atenção à Saúde diagnosticar, tratar e curar a pessoa com tubeculose, e monitorar as metas do Plano Estadual para o Fim da Tuberculose. Ademais, o ano de 2023 é estratégico para a agenda global da tuberculose da ONU , sendo uma meta do ODS 3.</t>
  </si>
  <si>
    <t>O indicador está em consonância com a proposta de eliminar a transmissão vertical da sífilis, respondendo aos organismos internacionais (OPAS,OMS) e Nacionais (MS), mobilizando estados, municípios e serviços em prol de um trabalho conjunto, articulado e comprometido.  A cadeia de transmissão da sífilis que pode ser evitada sob o prisma de um trabalho bem conduzido entre os programas e serviços de saúde, vigilância em saúde, área de diagnóstico e direitos humanos.</t>
  </si>
  <si>
    <t>Monitorar a assistência pré-natal, a vinculação da gestante ao local de ocorrência do parto evitando a sua peregrinação e as boas práticas durante o atendimento ao parto e nascimento e a qualidade da atenção hospitalar ofertada a crianças menor de um ano.</t>
  </si>
  <si>
    <t>As lesões no trânsito foram responsáveis por 29,5% dos óbitos e 12% das internações, em leitos SUS, por causas externas no Paraná, em 2021. Os homens corresponderam a 82,6% dos óbitos e 75,8% das internações, sendo que 49,9% das mortes e 63,3% das internações foram de pessoas na faixa etária entre 20 e 49 anos de idade. O indicador tem por objetivo subsidiar processos de planejamento, gestão e avaliação de políticas públicas de promoção, prevenção e recuperação da saúde, relacionadas ao trânsito</t>
  </si>
  <si>
    <t>As Doenças Crônicas Não Transmissíveis (DCNT) constituem-se nas maiores causas de morbimortalidade na população. De 2014 a 2018, elas corresponderam a 58,83% de todas as mortes, sendo 42% dos óbitos na faixa etária de 30 a 69 anos. As DCNTs acarretam em incapacidades, perda da qualidade de vida e redução da produtividade, impactando nas famílias e comunidades. O indicador serve para planejamento e pactuação de serviços de saúde em todos os níveis de atenção, para as pessoas com doenças crônicas.</t>
  </si>
  <si>
    <t>Ampliar a empregabilidade e as vagas em programas/projetos de qualificação profissional à população paranaense</t>
  </si>
  <si>
    <t>Acompanhamento da intermediação de mão de obra realizadas pelas Agências do Trabalhador (Rede Sine), e sua contribuição para inserção de indivíduos no mercado de trabalho do Estado do Paraná.</t>
  </si>
  <si>
    <t>Melhorar o acesso da população ao mercado formal de trabalho</t>
  </si>
  <si>
    <t>Justifica-se em atenção a necessidade de acompanhamento da efetividade da atuação da SETR, a partir de suas políticas públicas relacionadas à inserção do indivíduo no mercado formal de trabalho.</t>
  </si>
  <si>
    <t xml:space="preserve">Busca-se aferir a eficácia das políticas de capacitação executadas pela SETR e a quantidade de capacitados. </t>
  </si>
  <si>
    <t>Fomentar as atividades empreendedoras autônomas, de autogestão e solidárias para geração de renda e inserção no mercado</t>
  </si>
  <si>
    <t>Justifica-se pela necessidade de incentivo ao empreendedorismo e o desenvolvimento econômico de comunidades, oferecendo crédito de pequenos valores, com juros acessíveis.</t>
  </si>
  <si>
    <t>Mapear os empreendimentos econômicos solidários no Estado do Paraná e a atuação da SETR para com a política da economia solidária</t>
  </si>
  <si>
    <t>Oportunizar o acesso das pessoas ao esporte, nos diversos momentos da vida</t>
  </si>
  <si>
    <t>O indicador tem como base os dados obtidos a partir dos Jogos Escolares do Paraná, que tem como objetivo a promoção do desporto educacional, dando oportunidade de participação a um maior número de alunos com fins educativos e formativos, vindo ao  encontro do objetivo de "Oportunizar o acesso das pessoas ao esporte, nos diversos momentos da vida" e com o propósito de sensibilização sobre a importância do esporte e a oportunização de acesso à sua prática de forma libertadora e emancipatória.</t>
  </si>
  <si>
    <t>Incentivar o desenvolvimento de talentos esportivos</t>
  </si>
  <si>
    <t>O indicador proposto tem como base os dados obtidos a partir dos resultados Paralimpíadas Escolares realizados pelo Comitê Paralímpico Brasileiro - CPB, que têm por finalidade a participação dos estudantes-atletas brasileiros em atividades desportivas, promovendo a integração social, o exercício da cidadania e a descoberta de novos talentos esportivos, vindo ao encontro do segundo objetivo deste Programa Finalístico:  "Incentivar o desenvolvimento de talentos esportivos".</t>
  </si>
  <si>
    <t xml:space="preserve">O COB  tem como objetivo contribuir para o desenvolvimento de modalidades olímpicas nos estágios de formação esportiva, encaminhamento e desenvolvimento esportivo direcionado ao rendimento esportivo, ofertando a participação de estudantes-atletas brasileiros em atividades desportivas, promovendo a integração social, o exercício da cidadania e a descoberta de novos talentos esportivos. </t>
  </si>
  <si>
    <t>O indicador proposto tem como base os dados obtidos a partir dos resultados dos  Jogos Escolares Brasileiros - JEB's realizados pela Confederação Brasileira do Desporto Escolar - CBDE, que têm por finalidade a participação dos estudantes-atletas brasileiros em atividades desportivas, promovendo a integração social, o exercício da cidadania e a descoberta de novos talentos esportivos.</t>
  </si>
  <si>
    <t>O indicador proposto tem como base os dados obtidos a partir dos Programas de Fomento e Incentivo ao Esporte do Estado do Paraná, que são idealizados para a implementação de políticas esportivas nos municípios, visando os três níveis de atendimento:  Formação Esportiva; Excelência Esportiva; Esporte para toda a vida,  ao encontro do objetivo "Oportunizar o acesso das pessoas ao esporte, nos diversos momentos da vida".</t>
  </si>
  <si>
    <t xml:space="preserve">O indicador tem como base os dados obtidos a partir da estrutura Jogos Oficiais do Paraná que tem enfoque no desenvolvimento regional e na universalização do atendimento, identificando o interesse e a capilarização da implementação das modalidades ofertadas x as modalidades com participação nas competições que são divulgadas no  calendário oficial de eventos esportivos. </t>
  </si>
  <si>
    <t>Promover a proteção e garantia dos direitos de crianças, adolescentes e de cidadãos ameaçados de morte</t>
  </si>
  <si>
    <t>A proporção de casos com ameaças de morte tratadas em relação ao total identificado é um indicador essencial para avaliar a efetividade dos programas de proteção. Ele permite verificar se as medidas de proteção estão sendo implementadas adequadamente, garantindo a segurança das vítimas e testemunhas ameaçadas. Além disso, o indicador possibilita o monitoramento e a melhoria contínua dos programas, concentrando os recursos nas situações de maior risco.</t>
  </si>
  <si>
    <t>Reintegrar adolescentes autores de ato infracional em cumprimento de privação e restrição de liberdade no convívio sociofamiliar e na inserção educacional e profissional</t>
  </si>
  <si>
    <t xml:space="preserve">A taxa de reincidência é um indicador-chave que mede a proporção de adolescentes em medidas de semiliberdade que voltam a cometer infrações após a liberação. Quanto menor a taxa de reincidência, maior é a efetividade das medidas socioeducativas na prevenção da reincidência. </t>
  </si>
  <si>
    <t>Assistir a população migrante, refugiada e apátrida do Estado do Paraná</t>
  </si>
  <si>
    <t>Em resumo, o indicador de proporção de pessoas atendidas no CEIM em relação ao total de migrantes, refugiados e apátridas no Paraná no ano de referência é uma ferramenta útil para avaliar a efetividade do serviço, identificar lacunas e necessidades, e acompanhar o progresso ao longo do tempo, com o objetivo de melhorar o atendimento e promover a inclusão dessas populações.</t>
  </si>
  <si>
    <t>Ampliar o acesso da população de todo território paranaense a serviços públicos essenciais</t>
  </si>
  <si>
    <t>O indicador permite avaliar o desempenho de uma feira em relação às expectativas estabelecidas. Essas expectativas são baseadas no numero de atendimentos da feira nos anos anteriores, indicando assim um crescimento ou diminuição no alcance da feira. 
Esse denominador fornece uma medida quantitativa do sucesso em atingir as metas propostas, permitindo uma análise objetiva do desempenho geral, levando em consideração o numero de serviços ofertado e da estrutura proposta.</t>
  </si>
  <si>
    <t>Atender de forma ampla visando a resolução dos conflitos entre consumidores e fornecedores nas relações de consumo</t>
  </si>
  <si>
    <t xml:space="preserve">Medir a proporção de resolução das reclamações é um indicador valioso para avaliar a eficiência do atendimento ao consumidor, garantir a satisfação do cliente, identificar problemas recorrentes, promover a transparência e construir a confiança do consumidor Paranaense. </t>
  </si>
  <si>
    <t>Aprimorar processos de preservação, guarda e restauro dos acervos museais e patrimônio (imóveis) sob gestão da SEEC</t>
  </si>
  <si>
    <t xml:space="preserve">Intensificar as visitas mediadas é estratégia reconhecida para a formação de novos públicos para a fruição e reflexão de arte e cultura. Estimular a formação de novos públicos através do incentivo à visitação mediada de escolares e outros grupos mediante agendamento. </t>
  </si>
  <si>
    <t>Fortalecer as políticas públicas de cultura de forma efetiva, com aumento da capilaridade das ações e de recursos, de modo descentralizado</t>
  </si>
  <si>
    <t>Fortalecimento dos sistemas nacional, estadual e municipais de Cultura.</t>
  </si>
  <si>
    <t>Promover o desenvolvimento artístico e cultura da comunidade paranaense, por meio dos corpos artísticos do Centro Cultural Teatro Guaíra</t>
  </si>
  <si>
    <t>Os corpos artísticos estáveis do CCTG existem há bastante tempo A intenção é manter uma produção cultural própria e de qualidade, tendo como parâmetro a capacidade de realização dos corpos e uma média do período anterior de apresentações. Os corpos do CCTG são exemplo de qualidade que contribuem para desenvolver a  produção artístico-cultural estadual e atuam na formação de artistas, atingindo o objetivo da promoção de desenvolvimento artístico e cultural.</t>
  </si>
  <si>
    <t>Fortalecer a rede de bibliotecas públicas do Paraná e as políticas públicas do livro, leitura e literatura de forma efetiva, descentralizada e desconcentrada em todo o Estado</t>
  </si>
  <si>
    <t>O catálogo digital online permite a pesquisa na coleção de livros e outros materiais da biblioteca de modo rápido, melhor padronização e automatização dos trabalhos do bibliotecário, controle quantitativo e qualitativo dos empréstimos e maior compartilhamento de dados no Sistema Estadual de bibliotecas públicas. Facilita a consulta dos usuários, o levantamento de materiais informacionais e um maior espelhamento da realidade destas bibliotecas, implicando em uma biblioteca atuante e modernizada.</t>
  </si>
  <si>
    <t>Facilitar e estimular pesquisas aos arquivos históricos, que possibilitará desdobramentos que serão recursos para a construção de narrativas sobre patrimônio paranaense.</t>
  </si>
  <si>
    <t>Descentralizar a realização das atividades culturais, geralmente concentradas nos grandes centros, ampliar a oferta e o acesso aos bens culturais para toda a população do estado do Paraná.</t>
  </si>
  <si>
    <t>Fortalecimento dos sistemas nacional, estadual e municipais de Museus para aprimorar processos de preservação.</t>
  </si>
  <si>
    <t>Garantir a participação efetiva das mulheres e a igualdade de oportunidades para a liderança</t>
  </si>
  <si>
    <t xml:space="preserve">A diferença da média salarial entre homens e mulheres que ocupam cargos de alto escalão demonstra uma desigualdade no acesso a espaços de decisão, e retrata um desafio para a equidade entre homens e mulheres no mercado de trabalho. A gritante diferença salarial pode ainda refletir uma diferença na remuneração de mulheres que ocupam mesmos cargos de homens. </t>
  </si>
  <si>
    <t>Promover o acesso dos grupos raciais minoritários às políticas públicas</t>
  </si>
  <si>
    <t xml:space="preserve">O indicador busca destacar a importância de monitorar o percentual da população indígena cadastrada no Cadastro Único, assim como avaliar se os programas sociais estão alcançando de forma efetiva e inclusiva esta política. Além disso, contribui para a redução das desigualdades sociais e garantir a preservação da cultura indígena e o fortalecimento das comunidades. </t>
  </si>
  <si>
    <t>Fortalecer a rede de proteção e acesso aos serviços de cuidado e garantia de direitos para a população idosa</t>
  </si>
  <si>
    <t>O envelhecimento da população é uma realidade global que traz desafios relacionados ao cuidado e à promoção dos direitos das pessoas idosas. Assim é importante  monitorar a taxa de cobertura dos serviços voltados para a pessoa idosa, visando garantir que um maior número de indivíduos tenha acesso a cuidados adequados e aos seus direitos assegurados.</t>
  </si>
  <si>
    <t>Fortalecer as políticas públicas que visem ao protagonismo feminino</t>
  </si>
  <si>
    <t>É uma medida relevante para avaliar o comprometimento e a capacidade dos municípios em promover políticas públicas voltadas para a igualdade de gênero e o empoderamento das mulheres. Ao estabelecer estruturas de governança específicas para a política das mulheres, os municípios demonstram o reconhecimento da importância desse tema e o compromisso em trabalhar para a promoção dos direitos e da igualdade de oportunidades para as mulheres em sua comunidade.</t>
  </si>
  <si>
    <t>O indicador busca avaliar a igualdade de oportunidades para mulheres na administração pública do Estado do Paraná. Ao analisar a proporção de mulheres em cargos gerenciais, podem-se identificar possíveis desequilíbrios de gênero e fomentar políticas  para promover a igualdade de oportunidades e a ascensão profissional das mulheres. Além disso, a promoção de mulheres em cargos gerenciais na administração pública fortalece o empoderamento feminino.</t>
  </si>
  <si>
    <t>Promover a segurança e o bem-estar das mulheres e meninas, visando eliminar a violência de gênero em todas as suas formas</t>
  </si>
  <si>
    <t>A proporção de municípios com rede de acolhimento da mulher, é um indicador de proteção importante para avaliar a disponibilidade, a cobertura, o nível de estruturação e implementação de políticas públicas voltadas para o atendimento, apoio e proteção das mulheres em situação de vulnerabilidade. Assim, torna-se  importante identificar as áreas em que há uma maior necessidade de investimentos e ações para fortalecer a proteção e o suporte a essas mulheres.</t>
  </si>
  <si>
    <t>Garantir direitos e respeito aos modos de vida, fortalecendo a autonomia e a governança dos povos e comunidades tradicionais em relação aos seus territórios e recursos naturais</t>
  </si>
  <si>
    <t>O indicador visa garantir a proteção e promoção dos direitos dos povos e comunidades tradicionais e a igualdade racial nos municípios. A existência de conselhos específicos para esses fins proporciona um espaço institucionalizado para discutir, planejar e implementar políticas públicas e ações voltadas para a garantia desses direitos e a promoção da igualdade de oportunidades.</t>
  </si>
  <si>
    <t>Promover o envelhecimento ativo, saudável e cidadão por meio dos municípios do Estado amigos da pessoa idosa</t>
  </si>
  <si>
    <t xml:space="preserve">O indicador é relevante, pois justifica a importância de avaliar a proporção dos municípios que são reconhecidos como amigos da pessoa idosa diante do crescente envelhecimento da população. Dessa forma, com o aumento da expectativa de vida  e a diminuição da taxa de natalidade, é importante  que os municípios estejam preparados para atender às necessidades e garantir a qualidade de vida das pessoas idosas. </t>
  </si>
  <si>
    <t>O número de ocorrências de feminicídio, tratado em relação ao total de mulheres, é um indicador importante para avaliar os mecanismos utilizados para a proteção das mulheres em situação de violência, assim como monitorar a incidência de feminicídio, ajudando a direcionar esforços e recursos para prevenção, proteção e apoio para este público. Ao calcular a taxa de feminicídio por 100.000, pode-se compreender melhor a gravidade e a magnitude do problema em diferentes contextos e regiões.</t>
  </si>
  <si>
    <t>Promover políticas públicas para garantir a melhoria das condições de vida de famílias em situação de vulnerabilidade social</t>
  </si>
  <si>
    <t>O IDCRAS é um indicador sintético que busca medir, de forma indireta, a "qualidade dos serviços" prestados nos CRAS. Por ser um indicador sintético, o IDCRAS comporta em sua composição alguns outros indicadores e, assim, possui maior capacidade de sintetizar diferentes aspectos da realidade vivida nos CRAS.</t>
  </si>
  <si>
    <t>Garantir a promoção dos direitos de crianças e adolescentes</t>
  </si>
  <si>
    <t xml:space="preserve">O acompanhamento do SIPIA se justifica por ser uma plataforma nacional qualificada de apoio e retaguarda às ações federativas de planejamento, execução, monitoramento e avaliação de políticas públicas relacionadas à infância e adolescência. Além disso, por meio da Deliberação nº 072/2021 - CEDCA/PR definiu-se que a utilização dos dados de registro do SIPIA será feita como parâmetro balizador dos critérios de partilha dos recursos na modalidade Fundo a Fundo. </t>
  </si>
  <si>
    <t>Desenvolver e aprimorar políticas públicas eficazes, eficientes e efetivas voltadas à população entre 15 e 29 anos</t>
  </si>
  <si>
    <t>Promover o acesso das pessoas com deficiências à direitos garantidos por lei</t>
  </si>
  <si>
    <t xml:space="preserve">O indicador visa mensurar a inclusão das pessoas com deficiência nos programas ofertados pelo Estado. Observe-se que a série histórica dos dados da CPCD mostram evoluções entre um exercício e outro muito grandes pois as bases de comparação era baixa disponíveis desde 2020 - início do PPA 2020-2023. Considerando a média nominal de variação, de 5 mil pessoas a mais atendidas pelo programa, nos próximos anos a variação percentual será menor pela base de comparação maior.  </t>
  </si>
  <si>
    <t>Aumentar os atendimentos jurídicos integrais e gratuitos à população vulnerável</t>
  </si>
  <si>
    <t>Quantificar o crescimento anual proporcional de pessoas assistidas pela instituição diante da concretização do objetivo de aumentar os atendimentos jurídicos integrais e gratuitos à população vulnerável.</t>
  </si>
  <si>
    <t>Ampliar o acesso à justiça à população vulnerável nos municípios paranaenses</t>
  </si>
  <si>
    <t>Fomentar  políticas de prevenção e combate à violência contra a população idosa</t>
  </si>
  <si>
    <t xml:space="preserve">Esse indicador monitora e analisa o percentual de denúncias abertas no canal do Disque Idoso, e que tiveram encaminhamento e retorno do encaminhamento dado. Está diretamente relacionado ao objetivo de promoção dos direitos e bem-estar dos idosos no Paraná, assim como avalia a efetividade do serviço de atendimento e proteção aos idosos, em especial no que se refere à articulação da rede. </t>
  </si>
  <si>
    <t xml:space="preserve">Desconcentrar recursos provenientes de renúncia fiscal destinados a projetos culturais. </t>
  </si>
  <si>
    <t>Fomentar a Diversidade e Inclusão na Administração Pública do Estado do Paraná</t>
  </si>
  <si>
    <t>A população declarada preta, parda ou indígena no levantamento do Censo 2010 representava 28% da população total do Estado. Considerados todos os cargos e funções gratificadas do Executivo no Estado do Paraná, esse público ocupava 12% dos cargos. No entanto, com o recorte dos cargos gerenciais (DAS2 ou mais), esse percentual era de apenas 10%. Entende-se como uma política afirmativa o equilíbrio racial na estrutura de governança do Estado do Paraná</t>
  </si>
  <si>
    <t>Promover a adequação e melhoria da infraestrutura das estradas e rodovias no Estado do Paraná</t>
  </si>
  <si>
    <t>O indicador avalia a qualidade e segurança das estradas, impactando diretamente na mobilidade, economia e bem-estar dos usuários. Estradas bem conservadas favorecem o escoamento de cargas, o transporte de passageiros e a conectividade entre regiões, impulsionando o desenvolvimento socioeconômico. Além disso, estradas em boas condições reduzem custos de manutenção de veículos e riscos de acidentes, refletindo na saúde pública e economia do país.</t>
  </si>
  <si>
    <t>Disponibilizar serviços públicos integrados digitalmente</t>
  </si>
  <si>
    <t>A integração destes serviços proporcionará entre outros benefícios, a redução da burocracia e do retrabalho, resultando em processos mais eficientes, levando a uma economia de tempo, recursos e esforços tanto para servidores, quanto para os cidadãos. Oferecer serviços através de uma plataforma integradora e com foco nas necessidades dos cidadãos tem maior probabilidade de atender às expectativas e demandas da população.</t>
  </si>
  <si>
    <t>Aumentar a capacidade de recepção de cargas dos portos paranaenses</t>
  </si>
  <si>
    <t>O indicador revela a eficiência dos portos paranaenses comparado a outros com maior extensão de cais. Ele avalia a capacidade desses portos de manipular cargas de forma eficiente, uma meta crucial para aumentar a competitividade e o desempenho econômico desses portos, mesmo com restrições de espaço.</t>
  </si>
  <si>
    <t>Fomentar o provimento de valor ao business da comunidade portuária</t>
  </si>
  <si>
    <t>O IGAP (Índice de Gestão das Autoridades Portuárias) é crucial para medir o desempenho de gestão portuária. Define a autorização para licitar, contratar e fiscalizar contratos das autoridades portuárias. Além disso, serve como referência competitiva entre portos, sendo usado no prêmio "Portos + Brasil". Melhorias na gestão e governança portuária refletem positivamente no IGAP, impactando diretamente a eficiência e produtividade portuária.</t>
  </si>
  <si>
    <t xml:space="preserve">É um indicador crucial para avaliar o desempenho de um porto e poder avaliar a capacidade de ampliação de cargas. Esse indicador influencia decisões estratégicas, como investimentos em infraestrutura e planejamento de capacidade.
</t>
  </si>
  <si>
    <t>A comercialização da produção é importante fator para acompanhamento do desempenho de uma atividade, sendo a evolução de valores e volumes comercializados indicadores que permitem análise da rentabilidade e competividade de um setor. O recorte de comercialização utilizado neste indicador são os mercados institucionais que tem foco em produtos da agricultura familiar, compondo informações para análise da evolução da rentabilidade e competitividade do setor.</t>
  </si>
  <si>
    <t>Aumentar a oferta de moradias para famílias em situação de vulnerabilidade social</t>
  </si>
  <si>
    <t>O indicador busca aumentar o volume de atendimentos habitacionais voltado às famílias em situação de risco e/ou vulnerabilidade social ou que necessitem de reassentamento para locais mais adequados e seguros em relação a média anual do quinquênio 2018-2022, promovendo aumento da oferta.</t>
  </si>
  <si>
    <t>O indicador  está em consonância com a proposta de eliminar a transmissão vertical da sífilis, respondendo aos organismos internacionais (OPAS,OMS) e Nacionais (MS), mobilizando estados, municípios e serviços em prol de um trabalho conjunto, articulado e comprometido. A cadeia de transmissão da sífilis que pode ser evitada sob o prisma de um trabalho bem conduzido entre os programas e serviços de saúde, vigilância em saúde, área de diagnóstico e direitos humanos.</t>
  </si>
  <si>
    <t>Esse indicador visa a mensuração do índice de estabelecimentos devidamente certificados pelo Corpo de Bombeiros, responsável pela fiscalização das edificações e áreas de risco no que tange à segurança contra incêndio e desastres e está em conformidade com o Plano Nacional de Segurança Pública e Defesa Social 2021-2030 e com o Plano Estratégico 2017-2025 do Corpo de Bombeiros Militar do Paraná.</t>
  </si>
  <si>
    <t>Ampliar a participação de Micro e Pequenas empresas no mercado paranaense, principalmente em  regiões menos desenvolvidas do estado aumentando a competitividade no mercado.</t>
  </si>
  <si>
    <t>O Indicador avalia o desempenho do Objetivo Geral "Fortalecer e assegurar, de forma independente, a regulação, normatização, controle, mediação e fiscalização dos serviços públicos delegados do Estado do Paraná", sendo que seus subindicadores mensuram o desempenho das dimensões: recursos humanos, processos internos, arrecadação e gestão orçamentária, transparência e comunicação com a sociedade, normatização, regulação econômica, fiscalização e monitoramento da qualidade dos serviços delegados</t>
  </si>
  <si>
    <t>Os eventos de trânsito apresentam uma variabilidade natural no número de envolvidos, o que pode impactar sua mensuração. A análise pode direcionar políticas de prevenção de acidentes, melhorias na infraestrutura viária e atendimento médico adequado, visando reduzir feridos e minimizar efeitos dos acidentes na sociedade.</t>
  </si>
  <si>
    <t>Monitorar os sinistros, identifica áreas de risco, causas de acidentes fatais e direciona esforços para medidas de prevenção. É útil para avaliar impacto de campanhas de conscientização, melhorias viárias e regulamentações de tráfego, fornecendo dados para políticas públicas que asseguram a segurança viária.</t>
  </si>
  <si>
    <t>PARA POLARIDADE</t>
  </si>
  <si>
    <t>PARA índice esperado em 2024</t>
  </si>
  <si>
    <t>PARA índice esperado em 2025</t>
  </si>
  <si>
    <t>PARA índice esperado em 2026</t>
  </si>
  <si>
    <t>PARA índice esperado em 2027</t>
  </si>
  <si>
    <t>O indicador mede a efetividade da ação da REPR em relação a valores pagos e parcelados nas ações de autorregularização dos contribuintes com as obrigações tributárias. Ele reflete a efetividade das estratégias de comunicação e educação fiscal, fornecendo uma visão clara da autorregularização após as notificações. Assim, alinha-se ao objetivo Promover uma experiência convergente ao contribuinte no atendimento da Receita Estadual.</t>
  </si>
  <si>
    <t>A Educação Fiscal visa a construção de uma consciência voltada ao exercício da cidadania. O objetivo é propiciar a participação do cidadão no funcionamento e aperfeiçoamento dos instrumentos de controles social e fiscal do Estado. O tributo é um instrumento que pode e deve ser utilizado para promover as mudanças e reduzir as desigualdades sociais. O cidadão, consciente da função social do tributo como forma de redistribuição da Renda Nacional e elemento de justiça social, é capaz de participar do processo de arrecadação, aplicação e fiscalização do dinheiro público.</t>
  </si>
  <si>
    <t>OBJETIVO QUE MENSURA</t>
  </si>
  <si>
    <t>Proporção de aderência na utilização da estratégia BIM para Operação e Manutenção Pós-obra por parte dos órgãos estaduais integrantes da Estratégia BIM PR</t>
  </si>
  <si>
    <t>Proporção de aderência na utilização de tecnologias compatíveis com BIM para Fiscalização e/ou Execução de Obras por parte dos órgãos estaduais integrantes da Estratégia BIM PR</t>
  </si>
  <si>
    <t>Proporção de aderência na implementação da metodologia BIM em projetos de obras públicas por parte dos órgãos estaduais integrantes da Estratégia BIM PR</t>
  </si>
  <si>
    <t>Registros do Programa Paraná Produtivo</t>
  </si>
  <si>
    <t>Necessidade de mensurar e avaliar a performance da Coordenação e dos programas sob sua responsabilidade, especialmente no âmbito de atendimento às demandas apresentadas e priorizadas nas regiões.</t>
  </si>
  <si>
    <t>A análise do indicador está diretamente relacionada ao objetivo de ampliar o acesso à justiça da população paranaense hipossuficiente, de modo que quanto maior o número de órgãos de atuação em atividade, maior a assistência jurídica integral e gratuita alcançada pela população vulnerável.</t>
  </si>
  <si>
    <t>A expansão das áreas de atuação dos serviços da DPE-PR para a população vulnerável é mensurada por meio do número de órgãos de atuação ativos da Defensoria Pública, mediante a análise das resoluções internas que indicam as atribuições correspondentes dos membros em atividade na instituição, em todos os municípios em que a DPE-PR se encontra instalada. Cada órgão de atuação da Defensoria Pública (titularizado por defensores públicos) possui uma atribuição vinculada às atuações das varas do Poder Judiciário, como por exemplo, Família, Infância e Juventude, Fazenda Pública, etc. A DPE-PR pretende aumentar o número de órgãos de atuação a fim de que as varas ativas em cada município com suas respectivas áreas de atribuição sejam cobertas pelo atendimento da instituição, não sendo necessária a suplementação do serviço. Até dezembro de 2024, 156 órgaos de atuação se encontravam ativos na instituição, sendo cobertos por defensores públicos titulares, ou que acumulavam a atribuição com outros órgãos. Para que a cobertura se dê de forma integral nas comarcas em que a DPE-PR se encontra instalada, pretende-se o aumento responsável e gradual do número de órgãos de atuação, a fim de que as áreas (Família, Infância e Juventude, Criminal, etc...) sejam atendidas sem exceções.</t>
  </si>
  <si>
    <t>Número de órgãos de atuação acrescidos desde o ano base/ Número de órgãos de atuação do ano base (2024) x 100</t>
  </si>
  <si>
    <t>ato por órgão de atuação</t>
  </si>
  <si>
    <t>Número absoluto de atos da defensoria pública/ órgãos de atuação vigente no ano</t>
  </si>
  <si>
    <t>A análise do quantitativo total de atos realizados pela Defensoria Pública paranaense no exercício de suas funções possui relação direta com o crescimento do acesso à justiça da população vulnerável do Estado Paraná.</t>
  </si>
  <si>
    <t>Expansão dos órgãos de atuação da Defensoria Pública para a população vulnerável</t>
  </si>
  <si>
    <t>JUSTIFICATIVA PARA ESCOLHERES O INDICADOR</t>
  </si>
  <si>
    <t>INDICADOR</t>
  </si>
  <si>
    <t>Não é possível inserir  para exercício de 2024</t>
  </si>
  <si>
    <t>TIPO DE REVISÃO (Selecionar Tipo)</t>
  </si>
  <si>
    <t>Alteração</t>
  </si>
  <si>
    <t>QUAL OBJETIVO QUE MENSURA</t>
  </si>
  <si>
    <t>QUAL NOME DO INDICADOR DE RESULTADO</t>
  </si>
  <si>
    <t>QUAL UNIDADE DE MEDIDA</t>
  </si>
  <si>
    <t>QUAL ÍNDICE DE REFERÊNCIA</t>
  </si>
  <si>
    <t>QUAL FONTE DE APURAÇÃO</t>
  </si>
  <si>
    <t>QUAL FÓRMULA DE CÁLCULO</t>
  </si>
  <si>
    <t>QUAL DESCRIÇÃO</t>
  </si>
  <si>
    <t>QUAL JUSTIFICATIVA (CONFERIR)</t>
  </si>
  <si>
    <t>Casa Fácil Paraná</t>
  </si>
  <si>
    <t>audiência por comissão</t>
  </si>
  <si>
    <t>número</t>
  </si>
  <si>
    <t>nova fórmula: Investimento público empenhado / receita corrente líquida X 100 fórmula anterior: Investimento público liquidado / receita corrente líquida X 100</t>
  </si>
  <si>
    <t>dias</t>
  </si>
  <si>
    <t>Nova fórmula: (Soma dos valores recuperados no ano de referência - Soma dos valores recuperados no ano anterior corrigido pelo IPCA) / Soma dos valores recuperados no ano anterior corrigido pelo IPCA*100 Fórmula anterior: (Soma dos valores recuperados no ano de referência - Soma dos valores recuperados no ano anterior) / Soma dos valores recuperados no ano anterior)*100</t>
  </si>
  <si>
    <t>Nova fórmula: (Valor dos desembolsos acumulados no período 2024-2027 de projetos multissetoriais até o ano de referência / Valor contratado previsto no período de referência em projetos multissetoriais ) x 100 Fórmula anterior: Valor dos desembolsos acumulados no período 2024-2027 de projetos multissetoriais até o ano de referência / Valor contratado total em projetos multissetoriais ) x 100</t>
  </si>
  <si>
    <t>Nova fórmula:Valor total do imposto regularizado (pago ou parcelado) / Valor total do imposto notificado x 100 Fórmula anterior: Número de contribuintes acionados que efetivamente e se regularizaram / total de contribuintes notificados x 100</t>
  </si>
  <si>
    <t>Nova fórmula: (Quantidade de unidades orçamentárias que desenvolvem e/ou contratam projetos para obras públicas de edificações e/ou infraestrutura e que elaboraram e/ou contrataram projetos em BIM / Quantidade de unidades orçamentárias existentes na organização do Estado que desenvolvem e/ou contratam projetos e obras públicas de edificações e/ou infraestrutura) x 100 Fórmula anterior: (Quantidade de unidades orçamentárias que desenvolvem e/ou contratam projetos para obras públicas de edificações e/ou infraestrutura e que elaboraram e/ou contrataram projetos em BIM / Quantidade de unidades orçamentárias existentes na organização do Estado que desenvolvem e/ou contratam projetos e obras públicas de edificações e/ou infraestrutura) x 100</t>
  </si>
  <si>
    <t>Nova Fórmula: (Quantidade de unidades orçamentárias que contratam obras públicas de edificações e/ou de infraestrutura e que fiscalizaram e/ou contrataram obras com uso de tecnologias compatíveis com BIM / Quantidade de unidades orçamentárias existentes na organização do Estado que contratam e fiscalizam obras públicas de edificações e/ou infraestrutura) x 100 Fórmula anterior: (Quantidade de unidades orçamentárias que contratam obras públicas de edificações e/ou de infraestrutura e que fiscalizaram e/ou contrataram obras com uso de tecnologias compatíveis com BIM / Quantidade de unidades orçamentárias existentes na organização do Estado que contratam e fiscalizam obras públicas de edificações e/ou infraestrutura) x 100</t>
  </si>
  <si>
    <t>Nova Fórmula: (Quantidade de unidades orçamentárias que realizam operação e manutenção a partir do modelo BIM / Quantidade de unidades orçamentárias integrantes da Estratégia BIM PR) x 100 Fórmula anterior: (Quantidade de unidades orçamentárias que realizam operação e manutenção a partir do modelo BIM / Quantidade de unidades orçamentárias integrantes da Estratégia BIM PR) x 100</t>
  </si>
  <si>
    <t>Taxa Bruta de Mortalidade por Lesões No Trânsito</t>
  </si>
  <si>
    <t>Taxa Bruta de Mortalidade Prematura por Doenças Crônicas Não Transmissíveis - DCNT</t>
  </si>
  <si>
    <t>Nova Fórmula: Municípios que aderiram ao Programa Paraná Amigo da Pessoa Idosa / total de municípios paranaenses X 100 Fórmula anterior: Municípios certificados pela Organização Mundial da Saúde - OMS como "amigos da pessoa idosa" / total de municípios paranaenses X 100</t>
  </si>
  <si>
    <t>Economicidade da atuação da Procuradoria Geral do Estado - PGE (NOVO)</t>
  </si>
  <si>
    <t>1 - Soma de todos os valores pagos em Requisições de Obrigações de Pequeno valor (RPVS) oriundas dos Juizados Especiais da Fazenda Pública do Poder Judiciário do Estado do Paraná no ano de referência / Soma de todos os valores das demandas apresentadas nos mesmos juizados em face do Estado no ano de referência x 100</t>
  </si>
  <si>
    <t>Produtividade da Defensoria Pública (NOVO)</t>
  </si>
  <si>
    <t>Tempo Pendente Líquido dos Processos de Conhecimento</t>
  </si>
  <si>
    <t>Média do total de dias de tramitação dos processos pendentes líquidos de conhecimento, desconsiderado o período que permaneceram suspensos, sobrestados ou em arquivo provisório</t>
  </si>
  <si>
    <t>Menor melhor</t>
  </si>
  <si>
    <t>Variação do número de ações para inclusão de pessoas jovens, entre 15 e 29 anos, promovidas pelo Estado.</t>
  </si>
  <si>
    <t>Registros da Coordenação de Políticas Públicas de Defesa dos Direitos da Juventude - CPDJ.</t>
  </si>
  <si>
    <t>Somatório do número de ações da CPDJ no ano de referência menos (-) Somatório do número de  ações da CPDJ no ano anterior dividido( /) (Somatório do número de  ações da CPDJ no ano anterior) x 100</t>
  </si>
  <si>
    <t>Maior melhor</t>
  </si>
  <si>
    <t>O índice leva em consideração os investimentos empenhados ( liquidados) do exercício, retirados do sistema SIAFIC. Para investimento público empenhados ( liquidados), contabilizam-se parte das despesas de tipo capital (código 44). As despesas de capital são classificadas em: investimentos, inversões financeiras e amortização da dívida. As despesas de capital, mais especificamente os investimentos, contribuem para a produção ou geração de novos bens ou serviços que integrarão o patrimônio público, ou seja, que contribuem diretamente para a formação ou aquisição de um bem de capital. São exemplos: execução de obras e compra de equipamentos. Despesa empenhada é aquela caracteriza pelo ato emanado de autoridade competente que compromete parcela de dotação orçamentária disponível. Despesa liquidada é aquela já empenhada, processada, cujo empenho foi entregue ao credor e a despesa foi reconhecida (quando o serviço for executado, o produto for entregue, o valor é liquidado). A RCL - Receita Corrente Líquida indica os recursos que o governo dispõe a cada exercício para fazer frente as suas despesas. Ela é o somatório das receitas tributárias, de contribuições, patrimoniais, industriais, agropecuárias, de serviços, transferências correntes e outras receitas também correntes, nos últimos 12 meses, deduzidos os valores das transferências constitucionais.</t>
  </si>
  <si>
    <t>Nova descrição: Atendimento às ações promotoras do desenvolvimento regional identificadas e priorizadas, em ato próprio, pelos Territórios Paranaenses. Considerar-se-ão atendidas as demandas ao serem entregues os respectivos projetos estruturados de execução da ação priorizada à área finalística competente e/ou a execução pelo órgão finalístico competente. Descrição anterior: Atendimento às ações promotoras do desenvolvimento regional identificadas e priorizadas, em ato próprio, pelos Territórios Paranaenses. Considerar-se-ão atendidas as demandas ao serem entregues os respectivos projetos estruturados de execução da ação priorizada à área finalística competente.</t>
  </si>
  <si>
    <t>Este indicador representa o percentual de desembolsos acumulados até o período de apuração, em relação ao total contratado para os projetos multissetoriais captados pela CCR. Informa o quanto é possível desembolsar dentro do quadriênio do Plano Plurianual, considerando os parâmetros para cada Projeto Multissetorial vigente. Por desembolsos, entende-se: o valor disponibilizado nas contas correntes específicas de cada projeto Multissetorial captado pela CCR. Por total contratado, entende-se: total dos montantes contratados, nos acordos de empréstimos, relativos a projetos multissetoriais captados pela CCR. Por fim, entende-se por projetos multissetoriais: os projetos executados por mais de um órgão da estrutura administrativa do estado do Paraná com objetivos similares. O percentual considerado para cada ano de referência (exercício fiscal) é passível de alteração em função de novas contratações ou distratos. Importante referir que os desembolsos são realizados pelas instituições financeiras, em função do desempenho apresentado na execução do projeto. Cada instituição possui uma regra especifica para os desembolsos.</t>
  </si>
  <si>
    <t>Nova descrição: A aderência é a mensuração sobre o montante total de imposto notificado que é efetivamente reconhecido (parcelado) e recolhidos pelos contribuintes. Índice de referência (2024) = Valor total do imposto regularizado (pago ou parcelado) / Valor total do imposto notificado x 100 Índice de referência (2024) = 90.713.708,45 / 187.786.978,07 x 100 = 48 Descrição anterior: A aderência é a mensuração sobre o volume total de notificações que são efetivamente reconhecidos e recolhidos pelos contribuintes.</t>
  </si>
  <si>
    <t>Nova descrição: Serão consideradas as ações de educação fiscal dos projetos: a) "Educação fiscal nas escolas"; b) "Seminário anual de educação fiscal"; c) "Estratégia digital para educação fiscal"; d) "Plano de comunicação para educação fiscal"; e) "Curso de disseminadores de educação fiscal"; f) "Curso de educação fiscal para diferentes públicos"; g) Palestras de Educação Fiscal; h) Paraná em Ação. Pessoas alcançadas é uma aproximação, pois não é possível mensurar se a mesma pessoa participou de mais de uma ação, dado que alguns destes eventos são online. O que se contabiliza são participantes de ações de educação Fiscal. Foram incluídos dois eventos do calendário de realizações (palestras de EF e Paraná em Ação) posto que são visitados por um grande público, de modo que a população alcançada deve ser incluída no indice. Descrição anterior: Serão consideradas as ações de educação fiscal dos projetos: a) "Educação fiscal nas escolas"; b) "Seminário anual de educação fiscal"; c) "Estratégia digital para educação fiscal"; d) "Plano de comunicação para educação fiscal"; e) "Curso de disseminadores de educação fiscal"; f) "Curso de educação fiscal para diferentes públicos". Pessoas alcançadas é uma aproximação, pois não é possível mensurar se a mesma pessoa participou de mais de uma ação, dado que alguns destes eventos são online. O que se contabiliza são participantes de ações de educação Fiscal.</t>
  </si>
  <si>
    <t>ANTERIOR: Tempo médio de processamento para licenças ambientais de baixo impacto em dias corridos. O tempo médio refere-se ao tempo gasto desde o dia da solicitação até o dia da emissão ou negação da licença ambiental nas modalidade de licenciamento de baixo impacto: (i) dispensa de licença ambiental (DLAE), (ii) Licença Ambiental Simplificada (LAS) automática e (iii) Licença por Adesão e Compromisso (LAC) de atividades de baixo impacto ambiental, sem necessidade de outorga de uso de água. NOVA (ATUAL): Tempo médio para a conclusão do processo de regularização ambiental para atividades ambientais de baixo risco, conforme definido pela Lei Federal nº 13.874/2019, Lei Estadual nº 20.436/2020 e Decreto Estadual nº 3.434/2023. Ele acompanha o tempo desde a solicitação dos seguintes documentos de regularização ambiental até sua emissão ou indeferimento: (i) Declaração de Atividade de Baixo Risco Ambiental, (ii) Declaração de Dispensa de Licenciamento Ambienta (DLAM) e (iii) Licença por Adesão e Compromisso (LAC) de atividades de baixo impacto ambiental, sem necessidade de outorga de uso da água.</t>
  </si>
  <si>
    <t>Nova descrição: A fórmula de cálculo considera a proporção dos Municípios que aderiram ao Programa Paraná Amigo da Pessoa Idosa. No ano de 2023, para cálculo do índice de referência, usou a referencia de município certificado pela ONU. Haviam 32 municípios certificados pela OMS. Essa proporção permite avaliar o alcance e a adesão dos municípios a certificações ou programas da OMS. Uma cidade ou comunidade amiga das pessoas idosas, segundo a OMS, é um lugar que adapta seus serviços e estruturas físicas para ser mais inclusivo e receptivo às necessidades de sua população para melhorar sua qualidade de vida à medida que envelhece. Uma cidade amiga incentiva o envelhecimento saudável, otimizando recursos para melhorar a saúde, a segurança e a inclusão das pessoas idosas na comunidade. Descrição anterior: A fórmula de cálculo considera a proporção dos Municípios certificados pela Organização Mundial da Saúde - OMS em relação ao total de municípios existentes.</t>
  </si>
  <si>
    <t>Descrição anterior: O indicador é um percentual que compara o número de casos de violência reportados de forma adequada no portal SIPIA. São as formas de reportar de forma adequada os tipos registrados como: Atendimentos Finalizados; Denuncias Procedentes; Denúncias Improcedentes. Nova descrição: O indicador é um percentual que compara o número de casos de violência reportados de forma adequada, pelo número total de casos de violência, no portal SIPIA. São as formas de reportar adequadamente os tipos de registros são: Atendimentos Finalizados; Denuncias Procedentes; Denúncias Improcedentes. Nos relatórios do sistema também constam Atendimento Pendente; Denúncia em Averiguação e Registro de Informação, que não contabilizam nos reportes classificados como adequados. A base do Sistema de Informação para a Infância e Adolescência é o Conselho Tutelar, para o qual se dirigem de imediato as demandas sobre a violação ou o não- atendimento aos direitos assegurados. A Coordenação de Política de Direitos da Criança e do Adolescente (CPCA) consegue extrair e compilar os dados do SIPIA, aplicando a fórmula utilizada pela UNICEF na emissão do Selo Unicef.</t>
  </si>
  <si>
    <t>O cálculo do indicador propõe-se a avaliar o quanto o Estado paga em relação ao que se ajuiza contra ele. A ideia é que a atuação da PGE auxilie na economia do gasto com ações judiciais contra o Estado. Assim a soma do que se paga em relação ao que é ajuizado é o que pretende identificar na fórmula do indicador. A soma dos valores das demandas corresponde à soma dos valores das causas atribuídos pelos autores nas petições iniciais ajuizadas no ano de referência. Para apuração dos valores serão considerados apenas os processos distribuídos nos juizados especiais da Fazenda Pública do Poder Judiciário do Estado do Paraná. Para o índice de referência considerou-se a média dos anos de 2021 e 2022. Anos atípicos, por isso o valor de referência alto.</t>
  </si>
  <si>
    <t>O número total de atendimentos realizados pela DPE-PR corresponde à contabilização dos atos praticados no exercício da assistência jurídica integral e gratuita em favor do cidadão paranaense pela totalidade de órgãos de atuação, equipes integrantes da instituição e ações praticadas nos diversos projetos desenvolvidos. Afere-se por meio da obtenção de dados registrados nos relatórios de produtividade, somando-se o quantitativo total de ações como audiências, petições, atendimentos diretos, resoluções extrajudiciais, atuações em mutirões, dentre outros atos realizados para a população hipossuficiente que necessita de acesso à justiça e divide-se pelo número de órgãos de atuação vigentes no ano.</t>
  </si>
  <si>
    <t>O tempo pendente líquido dos processos de conhecimento mede o tempo de tramitação dos processos em andamento, desde o ajuizamento da causa até a baixa. Incluem-se processos aguardando julgamento ou julgados, desde que não tenham sido baixados. Processos de conhecimento são procedimentos cíveis ou criminais nos quais são proferidas sentenças de mérito, aplicando o direito ao caso concreto. Não são considerados os processos na fase de execução, etapa em que se busca o cumprimento de uma sentença, contrato ou obrigação previamente constituída. O processo de conhecimento é reputado baixado com o arquivamento, a remessa de recurso ao tribunal, o retorno dos autos à vara de origem ou o início da fase de execução. Este indicador observa as parametrizações estatísticas nacionais do Justiça em Números estabelecidas pelo Conselho Nacional de Justiça, excluindo processos que por qualquer motivo estejam suspensos, sobrestados em arquivo provisório. O índice de referência é de 609,81 dias no dezembro de 2024. Os dados são consultados no Painel de Estatística do CNJ: https://justica-em-numeros.cnj.jus.br/painel-estatisticas/</t>
  </si>
  <si>
    <t>O indicador demonstra a expansão do número de ações, para inclusão de pessoas jovens, entre 15 e 29 anos, promovidas pelo Governo do Estado, contabilizada na comparação do Somatório do número de ações da CPDJ no ano de referência, menos (-) Somatório do número de ações da CPDJ no ano anterior, dividido (/) pelo (Somatório do número de ações da CPDJ, no ano anterior)x 100. Os dados para essa construção são geridos pela CPDJ/SEDEF, que coordena a realização destes programas e ações de inclusão.</t>
  </si>
  <si>
    <t>Substituição do indicador anterior de Índice de Transparência Pública, pela Lei estadual nº 22.268, de 13 de dezembro de 224.</t>
  </si>
  <si>
    <t>Alteração de atributos do indicador pela Lei estadual nº 22.268, de 13 de dezembro de 224.</t>
  </si>
  <si>
    <t>Alteração de atributos do indicador pela Lei estadual nº 22.52, de 11 de julho de 225.</t>
  </si>
  <si>
    <t>Alteração dos índices esperados e de atributos do indicador pela Lei estadual nº 22.52, de 11 de julho de 225.</t>
  </si>
  <si>
    <t>Alteração dos índices esperados para o indicador pela Lei estadual nº 22.52, de 11 de julho de 225.</t>
  </si>
  <si>
    <t>Substituição do indicador anterior de Proporção de Morbidade no trânsito de rodovias do Paraná, pela Lei estadual nº 22.268, de 13 de dezembro de 224.</t>
  </si>
  <si>
    <t>Substituição do indicador anterior de Proporção de Mortalidade no trânsito de rodovias do Paraná, pela Lei estadual nº 22.268, de 13 de dezembro de 224.</t>
  </si>
  <si>
    <t>Alteração do nome e atributos do indicador pela Lei estadual nº 22.52, de 11 de julho de 225.</t>
  </si>
  <si>
    <t>Alteração de atributos do indicador pela Lei estadual nº 22.952, de 17 de dezembro de 225.</t>
  </si>
  <si>
    <t>Alteração do nome e índices esperados para o indicador pela Lei estadual nº 22.52, de 11 de julho de 225.</t>
  </si>
  <si>
    <t>Alteração do nome do indicador pela Lei estadual nº 22.52, de 11 de julho de 225.</t>
  </si>
  <si>
    <t>Incluído em substituição pela Lei estadual nº 22.52, 11 de julho de 225.</t>
  </si>
  <si>
    <t>Incluído em substituição pela Lei estadual nº 22.952, de 17 de dezembro de 225.</t>
  </si>
  <si>
    <t>A trajetória escolar irregular dos estudantes tem um alto custo, marcada pela ocorrência de reprovação, abandono ou evasão. Enfrentar a distorção idade-série é trabalhar para garantir o direito de aprender de cada estudante, possibilitando identificar regiões, escolas ou séries com maiores índices e assim realizar um melhor planejamento e alocação de recursos.
https://download.inep.gov.br/publicacoes/institucionais/estatisticas_e_indicadores/resumo_tecnico_censo_escolar_2022.pdf</t>
  </si>
  <si>
    <t>A trajetória escolar irregular dos estudantes tem um alto custo, marcada pela ocorrência de reprovação, abandono ou evasão. Enfrentar a distorção idade-série é, portanto, trabalhar para garantir o direito de aprender de cada estudante, possibilitando identificar regiões, escolas ou séries com maiores índices e assim realizar um melhor planejamento e alocação de recursos.
https://download.inep.gov.br/publicacoes/institucionais/estatisticas_e_indicadores/resumo_tecnico_censo_escolar_2022.pdf</t>
  </si>
  <si>
    <t>A SEFA Não informou</t>
  </si>
  <si>
    <t>Sem justificativa</t>
  </si>
  <si>
    <t>CADASTUR visa a formalização e legalização dos prestadores de serviços turísticos no Brasil,cadastrando empresas e profissionais do setor, garantindo vantagens e oportunidades. Mobilizar os que estão na RAIS para aderirem ao CADASTUR vai garantir uma qualificação melhor para atividade turística. MTur fornece certificado de regularidade do cadastro, com validade de 2(dois) anos.</t>
  </si>
  <si>
    <t>Ampliar a eficiência na defesa do Estado em juízo, com a redução do tempo, dos custos e dos esforços despendidos para a solução de disputas judiciais.</t>
  </si>
  <si>
    <t>Indicador de referência nacional para mensuração de desempenho. Mensurar o objetivo Garantir celeridade e produtividade na prestação jurisdicional.</t>
  </si>
  <si>
    <t>O indicador visa mensurar ações para  inclusão das pessoas jovens, entre 15 e 29 anos, nos programas ofertados pelo Estado. Objetivo Desenvolver e aprimorar Políticas Públicas eficazes, eficientes e efetivas voltadas à população entre 15 e 29 anos.</t>
  </si>
  <si>
    <t>REVISÃO PPA</t>
  </si>
  <si>
    <t>Alterar algum atributo do indicador</t>
  </si>
  <si>
    <t>Excluir indicador</t>
  </si>
  <si>
    <t>Incluir novo indicador</t>
  </si>
  <si>
    <t>Alterar Objetivo do Programa ao qual o indicador está associado</t>
  </si>
  <si>
    <t>O Tribunal de Contas realizou uma atualização do seu Planejamento Estratégico em 2024 e, considerando a evolução da fiscalização da transparência pelo Tribunal e a busca pelo compartilhamento de informações de qualidade aos cidadãos (objetivo), o indicador foi adaptado para medir os portais de transparência que atendam mais de 90% dos critérios avaliativos.</t>
  </si>
  <si>
    <t>Mais adequado para o Poder Legislativo</t>
  </si>
  <si>
    <t>O indicador pretender incentivar a aplicação do investimento público ao longo dos próximos exercícios.</t>
  </si>
  <si>
    <t>Busca representar a evolução anual dos valores econômicos recuperados pela Procuradoria Geral do Estado mediante a cobrança judicial e extrajudicial da dívida ativa.</t>
  </si>
  <si>
    <t>OPÇÕES DE REVISÃO</t>
  </si>
  <si>
    <t>Alterar somente como o Objetivo de Programa está descrito</t>
  </si>
  <si>
    <t>POR QUE DESEJAM REVISAR O QUE VÃO SOLICITAR? EXPLICAÇÃO PARA REVISÃO</t>
  </si>
  <si>
    <t>Iniciar o preenchimento inserindo o código do indicador na coluna "G"</t>
  </si>
  <si>
    <t>Selecionar na Coluna "T" qual tipo de alteração solicita fazer no indicador</t>
  </si>
  <si>
    <t>Caso não saiba o número do indicador, consultar na guia "Indicadores Existentes"</t>
  </si>
  <si>
    <t>Preencher demais colunas de acordo com o que vai ser revisado</t>
  </si>
  <si>
    <t>Preencher o(s) atributo(s) que desejam alterar e a explicar o motivo. A equipe da CMA irá utilizar a explicação, juntamente com as informações inseridas, para aceitar ou não a revisão.</t>
  </si>
  <si>
    <t>O campo deve estar coerente com os dados cadastrados, monitoramentos já realizados, valores executados até o momento e de acordo com a metodologia do PPA para ser</t>
  </si>
  <si>
    <t>aceita a mudança do indicador.</t>
  </si>
  <si>
    <t>No caso de Exclusão de Indicador, deve existir outro indicador que esteja</t>
  </si>
  <si>
    <t>A planilha irá trazer todas as informações do indicador nas colunas em azul, Identificar os indicadores e todos os atributos relacionados a ele, inclusive os objetivos de Programa aos</t>
  </si>
  <si>
    <t xml:space="preserve"> quais estão vinculados</t>
  </si>
  <si>
    <t>relacionado com os objetivos do Programa do órgão/entidade</t>
  </si>
  <si>
    <t>DATA DE APURAÇÃO DO ÍNDICE DE REFERÊNCIA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</si>
</sst>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8"/>
      <color theme="1"/>
      <name val="Arial"/>
      <family val="2"/>
    </font>
    <font>
      <b/>
      <sz val="8"/>
      <color theme="1"/>
      <name val="Arial"/>
      <family val="2"/>
    </font>
    <font>
      <sz val="8"/>
      <name val="Arial"/>
      <family val="2"/>
    </font>
    <font>
      <sz val="8"/>
      <color rgb="FFFF0000"/>
      <name val="Arial"/>
      <family val="2"/>
    </font>
    <font>
      <b/>
      <sz val="8"/>
      <name val="Arial"/>
      <family val="2"/>
    </font>
    <font>
      <sz val="9"/>
      <color theme="1"/>
      <name val="Arial"/>
      <family val="2"/>
    </font>
    <font>
      <sz val="9"/>
      <name val="Arial"/>
      <family val="2"/>
    </font>
    <font>
      <sz val="11"/>
      <color theme="1"/>
      <name val="Arial"/>
      <family val="2"/>
    </font>
    <font>
      <sz val="11"/>
      <color theme="1"/>
      <name val="Arial"/>
      <family val="2"/>
      <charset val="1"/>
    </font>
    <font>
      <sz val="14"/>
      <color theme="1"/>
      <name val="Arial"/>
      <family val="2"/>
      <charset val="1"/>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FFF"/>
        <bgColor rgb="FFE2F0D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0" xfId="0" applyFont="1" applyFill="1" applyAlignment="1">
      <alignment vertical="center" wrapText="1"/>
    </xf>
    <xf numFmtId="0" fontId="2" fillId="0" borderId="2" xfId="0" applyFont="1" applyBorder="1" applyAlignment="1">
      <alignment vertical="center" wrapText="1"/>
    </xf>
    <xf numFmtId="0" fontId="2" fillId="0" borderId="2" xfId="0" applyFont="1" applyFill="1" applyBorder="1" applyAlignment="1">
      <alignment vertical="center" wrapText="1"/>
    </xf>
    <xf numFmtId="0" fontId="1" fillId="0" borderId="1" xfId="0" applyFont="1" applyFill="1" applyBorder="1" applyAlignment="1">
      <alignment vertical="center"/>
    </xf>
    <xf numFmtId="0" fontId="1" fillId="0" borderId="0" xfId="0" applyFont="1" applyFill="1" applyAlignment="1">
      <alignment vertical="center"/>
    </xf>
    <xf numFmtId="0" fontId="5" fillId="0" borderId="1"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2" fillId="0" borderId="0" xfId="0" applyFont="1" applyFill="1" applyAlignment="1">
      <alignment vertical="center" wrapText="1"/>
    </xf>
    <xf numFmtId="0" fontId="4" fillId="0" borderId="0" xfId="0" applyFont="1" applyFill="1" applyAlignment="1">
      <alignment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xf numFmtId="0" fontId="9" fillId="4" borderId="3" xfId="0" applyFont="1" applyFill="1" applyBorder="1" applyAlignment="1" applyProtection="1"/>
    <xf numFmtId="0" fontId="10" fillId="4" borderId="4" xfId="0" applyFont="1" applyFill="1" applyBorder="1" applyAlignment="1" applyProtection="1"/>
    <xf numFmtId="0" fontId="9" fillId="4" borderId="5" xfId="0" applyFont="1" applyFill="1" applyBorder="1" applyAlignment="1" applyProtection="1"/>
    <xf numFmtId="0" fontId="10" fillId="4" borderId="6" xfId="0" applyFont="1" applyFill="1" applyBorder="1" applyAlignment="1" applyProtection="1">
      <alignment horizontal="left"/>
    </xf>
    <xf numFmtId="0" fontId="9" fillId="4" borderId="7" xfId="0" applyFont="1" applyFill="1" applyBorder="1" applyAlignment="1" applyProtection="1"/>
    <xf numFmtId="0" fontId="10" fillId="4" borderId="0" xfId="0" applyFont="1" applyFill="1" applyBorder="1" applyAlignment="1" applyProtection="1"/>
    <xf numFmtId="0" fontId="9" fillId="4" borderId="8" xfId="0" applyFont="1" applyFill="1" applyBorder="1" applyAlignment="1" applyProtection="1"/>
    <xf numFmtId="0" fontId="9" fillId="4" borderId="9" xfId="0" applyFont="1" applyFill="1" applyBorder="1" applyAlignment="1" applyProtection="1"/>
    <xf numFmtId="0" fontId="9" fillId="4" borderId="10" xfId="0" applyFont="1" applyFill="1" applyBorder="1" applyAlignment="1" applyProtection="1"/>
    <xf numFmtId="0" fontId="2" fillId="3" borderId="2" xfId="0" applyFont="1" applyFill="1" applyBorder="1" applyAlignment="1">
      <alignment vertical="center" wrapText="1"/>
    </xf>
    <xf numFmtId="0" fontId="1" fillId="3"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152280</xdr:colOff>
      <xdr:row>1</xdr:row>
      <xdr:rowOff>9360</xdr:rowOff>
    </xdr:from>
    <xdr:to>
      <xdr:col>1</xdr:col>
      <xdr:colOff>503640</xdr:colOff>
      <xdr:row>1</xdr:row>
      <xdr:rowOff>170280</xdr:rowOff>
    </xdr:to>
    <xdr:sp macro="" textlink="">
      <xdr:nvSpPr>
        <xdr:cNvPr id="3" name="Seta para a Direita 10"/>
        <xdr:cNvSpPr/>
      </xdr:nvSpPr>
      <xdr:spPr>
        <a:xfrm>
          <a:off x="409455" y="199860"/>
          <a:ext cx="351360" cy="160920"/>
        </a:xfrm>
        <a:prstGeom prst="rightArrow">
          <a:avLst>
            <a:gd name="adj1" fmla="val 50000"/>
            <a:gd name="adj2" fmla="val 50000"/>
          </a:avLst>
        </a:prstGeom>
        <a:solidFill>
          <a:srgbClr val="000000"/>
        </a:solidFill>
        <a:ln w="12700">
          <a:solidFill>
            <a:srgbClr val="000000"/>
          </a:solidFill>
          <a:miter/>
        </a:ln>
      </xdr:spPr>
      <xdr:style>
        <a:lnRef idx="2">
          <a:schemeClr val="dk1">
            <a:shade val="50000"/>
          </a:schemeClr>
        </a:lnRef>
        <a:fillRef idx="1">
          <a:schemeClr val="dk1"/>
        </a:fillRef>
        <a:effectRef idx="0">
          <a:schemeClr val="dk1"/>
        </a:effectRef>
        <a:fontRef idx="minor"/>
      </xdr:style>
    </xdr:sp>
    <xdr:clientData/>
  </xdr:twoCellAnchor>
  <xdr:twoCellAnchor editAs="oneCell">
    <xdr:from>
      <xdr:col>1</xdr:col>
      <xdr:colOff>219075</xdr:colOff>
      <xdr:row>4</xdr:row>
      <xdr:rowOff>0</xdr:rowOff>
    </xdr:from>
    <xdr:to>
      <xdr:col>2</xdr:col>
      <xdr:colOff>6832730</xdr:colOff>
      <xdr:row>16</xdr:row>
      <xdr:rowOff>47625</xdr:rowOff>
    </xdr:to>
    <xdr:pic>
      <xdr:nvPicPr>
        <xdr:cNvPr id="4" name="Imagem 3"/>
        <xdr:cNvPicPr>
          <a:picLocks noChangeAspect="1"/>
        </xdr:cNvPicPr>
      </xdr:nvPicPr>
      <xdr:blipFill>
        <a:blip xmlns:r="http://schemas.openxmlformats.org/officeDocument/2006/relationships" r:embed="rId1"/>
        <a:stretch>
          <a:fillRect/>
        </a:stretch>
      </xdr:blipFill>
      <xdr:spPr>
        <a:xfrm>
          <a:off x="828675" y="876300"/>
          <a:ext cx="7242305" cy="2790825"/>
        </a:xfrm>
        <a:prstGeom prst="rect">
          <a:avLst/>
        </a:prstGeom>
      </xdr:spPr>
    </xdr:pic>
    <xdr:clientData/>
  </xdr:twoCellAnchor>
  <xdr:twoCellAnchor editAs="oneCell">
    <xdr:from>
      <xdr:col>2</xdr:col>
      <xdr:colOff>7219950</xdr:colOff>
      <xdr:row>2</xdr:row>
      <xdr:rowOff>200025</xdr:rowOff>
    </xdr:from>
    <xdr:to>
      <xdr:col>7</xdr:col>
      <xdr:colOff>933450</xdr:colOff>
      <xdr:row>16</xdr:row>
      <xdr:rowOff>109104</xdr:rowOff>
    </xdr:to>
    <xdr:pic>
      <xdr:nvPicPr>
        <xdr:cNvPr id="5" name="Imagem 4"/>
        <xdr:cNvPicPr>
          <a:picLocks noChangeAspect="1"/>
        </xdr:cNvPicPr>
      </xdr:nvPicPr>
      <xdr:blipFill>
        <a:blip xmlns:r="http://schemas.openxmlformats.org/officeDocument/2006/relationships" r:embed="rId2"/>
        <a:stretch>
          <a:fillRect/>
        </a:stretch>
      </xdr:blipFill>
      <xdr:spPr>
        <a:xfrm>
          <a:off x="8743950" y="619125"/>
          <a:ext cx="5972175" cy="3109479"/>
        </a:xfrm>
        <a:prstGeom prst="rect">
          <a:avLst/>
        </a:prstGeom>
      </xdr:spPr>
    </xdr:pic>
    <xdr:clientData/>
  </xdr:twoCellAnchor>
  <xdr:twoCellAnchor>
    <xdr:from>
      <xdr:col>1</xdr:col>
      <xdr:colOff>152280</xdr:colOff>
      <xdr:row>19</xdr:row>
      <xdr:rowOff>9360</xdr:rowOff>
    </xdr:from>
    <xdr:to>
      <xdr:col>1</xdr:col>
      <xdr:colOff>503640</xdr:colOff>
      <xdr:row>19</xdr:row>
      <xdr:rowOff>170280</xdr:rowOff>
    </xdr:to>
    <xdr:sp macro="" textlink="">
      <xdr:nvSpPr>
        <xdr:cNvPr id="6" name="Seta para a Direita 10"/>
        <xdr:cNvSpPr/>
      </xdr:nvSpPr>
      <xdr:spPr>
        <a:xfrm>
          <a:off x="761880" y="199860"/>
          <a:ext cx="351360" cy="160920"/>
        </a:xfrm>
        <a:prstGeom prst="rightArrow">
          <a:avLst>
            <a:gd name="adj1" fmla="val 50000"/>
            <a:gd name="adj2" fmla="val 50000"/>
          </a:avLst>
        </a:prstGeom>
        <a:solidFill>
          <a:srgbClr val="000000"/>
        </a:solidFill>
        <a:ln w="12700">
          <a:solidFill>
            <a:srgbClr val="000000"/>
          </a:solidFill>
          <a:miter/>
        </a:ln>
      </xdr:spPr>
      <xdr:style>
        <a:lnRef idx="2">
          <a:schemeClr val="dk1">
            <a:shade val="50000"/>
          </a:schemeClr>
        </a:lnRef>
        <a:fillRef idx="1">
          <a:schemeClr val="dk1"/>
        </a:fillRef>
        <a:effectRef idx="0">
          <a:schemeClr val="dk1"/>
        </a:effectRef>
        <a:fontRef idx="minor"/>
      </xdr:style>
    </xdr:sp>
    <xdr:clientData/>
  </xdr:twoCellAnchor>
  <xdr:twoCellAnchor>
    <xdr:from>
      <xdr:col>1</xdr:col>
      <xdr:colOff>152280</xdr:colOff>
      <xdr:row>39</xdr:row>
      <xdr:rowOff>9360</xdr:rowOff>
    </xdr:from>
    <xdr:to>
      <xdr:col>1</xdr:col>
      <xdr:colOff>503640</xdr:colOff>
      <xdr:row>39</xdr:row>
      <xdr:rowOff>170280</xdr:rowOff>
    </xdr:to>
    <xdr:sp macro="" textlink="">
      <xdr:nvSpPr>
        <xdr:cNvPr id="12" name="Seta para a Direita 10"/>
        <xdr:cNvSpPr/>
      </xdr:nvSpPr>
      <xdr:spPr>
        <a:xfrm>
          <a:off x="761880" y="4286085"/>
          <a:ext cx="351360" cy="160920"/>
        </a:xfrm>
        <a:prstGeom prst="rightArrow">
          <a:avLst>
            <a:gd name="adj1" fmla="val 50000"/>
            <a:gd name="adj2" fmla="val 50000"/>
          </a:avLst>
        </a:prstGeom>
        <a:solidFill>
          <a:srgbClr val="000000"/>
        </a:solidFill>
        <a:ln w="12700">
          <a:solidFill>
            <a:srgbClr val="000000"/>
          </a:solidFill>
          <a:miter/>
        </a:ln>
      </xdr:spPr>
      <xdr:style>
        <a:lnRef idx="2">
          <a:schemeClr val="dk1">
            <a:shade val="50000"/>
          </a:schemeClr>
        </a:lnRef>
        <a:fillRef idx="1">
          <a:schemeClr val="dk1"/>
        </a:fillRef>
        <a:effectRef idx="0">
          <a:schemeClr val="dk1"/>
        </a:effectRef>
        <a:fontRef idx="minor"/>
      </xdr:style>
    </xdr:sp>
    <xdr:clientData/>
  </xdr:twoCellAnchor>
  <xdr:twoCellAnchor editAs="oneCell">
    <xdr:from>
      <xdr:col>1</xdr:col>
      <xdr:colOff>504825</xdr:colOff>
      <xdr:row>22</xdr:row>
      <xdr:rowOff>152400</xdr:rowOff>
    </xdr:from>
    <xdr:to>
      <xdr:col>2</xdr:col>
      <xdr:colOff>7887818</xdr:colOff>
      <xdr:row>35</xdr:row>
      <xdr:rowOff>162341</xdr:rowOff>
    </xdr:to>
    <xdr:pic>
      <xdr:nvPicPr>
        <xdr:cNvPr id="14" name="Imagem 13"/>
        <xdr:cNvPicPr>
          <a:picLocks noChangeAspect="1"/>
        </xdr:cNvPicPr>
      </xdr:nvPicPr>
      <xdr:blipFill>
        <a:blip xmlns:r="http://schemas.openxmlformats.org/officeDocument/2006/relationships" r:embed="rId3"/>
        <a:stretch>
          <a:fillRect/>
        </a:stretch>
      </xdr:blipFill>
      <xdr:spPr>
        <a:xfrm>
          <a:off x="1114425" y="4886325"/>
          <a:ext cx="8011643" cy="2981741"/>
        </a:xfrm>
        <a:prstGeom prst="rect">
          <a:avLst/>
        </a:prstGeom>
      </xdr:spPr>
    </xdr:pic>
    <xdr:clientData/>
  </xdr:twoCellAnchor>
  <xdr:twoCellAnchor editAs="oneCell">
    <xdr:from>
      <xdr:col>1</xdr:col>
      <xdr:colOff>466725</xdr:colOff>
      <xdr:row>43</xdr:row>
      <xdr:rowOff>123825</xdr:rowOff>
    </xdr:from>
    <xdr:to>
      <xdr:col>2</xdr:col>
      <xdr:colOff>6630348</xdr:colOff>
      <xdr:row>50</xdr:row>
      <xdr:rowOff>161925</xdr:rowOff>
    </xdr:to>
    <xdr:pic>
      <xdr:nvPicPr>
        <xdr:cNvPr id="15" name="Imagem 14"/>
        <xdr:cNvPicPr>
          <a:picLocks noChangeAspect="1"/>
        </xdr:cNvPicPr>
      </xdr:nvPicPr>
      <xdr:blipFill rotWithShape="1">
        <a:blip xmlns:r="http://schemas.openxmlformats.org/officeDocument/2006/relationships" r:embed="rId4"/>
        <a:srcRect b="54140"/>
        <a:stretch/>
      </xdr:blipFill>
      <xdr:spPr>
        <a:xfrm>
          <a:off x="1076325" y="9582150"/>
          <a:ext cx="6792273" cy="1638300"/>
        </a:xfrm>
        <a:prstGeom prst="rect">
          <a:avLst/>
        </a:prstGeom>
      </xdr:spPr>
    </xdr:pic>
    <xdr:clientData/>
  </xdr:twoCellAnchor>
  <xdr:twoCellAnchor>
    <xdr:from>
      <xdr:col>1</xdr:col>
      <xdr:colOff>152280</xdr:colOff>
      <xdr:row>52</xdr:row>
      <xdr:rowOff>9360</xdr:rowOff>
    </xdr:from>
    <xdr:to>
      <xdr:col>1</xdr:col>
      <xdr:colOff>503640</xdr:colOff>
      <xdr:row>52</xdr:row>
      <xdr:rowOff>170280</xdr:rowOff>
    </xdr:to>
    <xdr:sp macro="" textlink="">
      <xdr:nvSpPr>
        <xdr:cNvPr id="16" name="Seta para a Direita 10"/>
        <xdr:cNvSpPr/>
      </xdr:nvSpPr>
      <xdr:spPr>
        <a:xfrm>
          <a:off x="761880" y="8553285"/>
          <a:ext cx="351360" cy="160920"/>
        </a:xfrm>
        <a:prstGeom prst="rightArrow">
          <a:avLst>
            <a:gd name="adj1" fmla="val 50000"/>
            <a:gd name="adj2" fmla="val 50000"/>
          </a:avLst>
        </a:prstGeom>
        <a:solidFill>
          <a:srgbClr val="000000"/>
        </a:solidFill>
        <a:ln w="12700">
          <a:solidFill>
            <a:srgbClr val="000000"/>
          </a:solidFill>
          <a:miter/>
        </a:ln>
      </xdr:spPr>
      <xdr:style>
        <a:lnRef idx="2">
          <a:schemeClr val="dk1">
            <a:shade val="50000"/>
          </a:schemeClr>
        </a:lnRef>
        <a:fillRef idx="1">
          <a:schemeClr val="dk1"/>
        </a:fillRef>
        <a:effectRef idx="0">
          <a:schemeClr val="dk1"/>
        </a:effectRef>
        <a:fontRef idx="minor"/>
      </xdr:style>
    </xdr:sp>
    <xdr:clientData/>
  </xdr:twoCellAnchor>
  <xdr:twoCellAnchor>
    <xdr:from>
      <xdr:col>2</xdr:col>
      <xdr:colOff>2305050</xdr:colOff>
      <xdr:row>31</xdr:row>
      <xdr:rowOff>142875</xdr:rowOff>
    </xdr:from>
    <xdr:to>
      <xdr:col>3</xdr:col>
      <xdr:colOff>28575</xdr:colOff>
      <xdr:row>31</xdr:row>
      <xdr:rowOff>142876</xdr:rowOff>
    </xdr:to>
    <xdr:cxnSp macro="">
      <xdr:nvCxnSpPr>
        <xdr:cNvPr id="18" name="Conector de Seta Reta 17"/>
        <xdr:cNvCxnSpPr/>
      </xdr:nvCxnSpPr>
      <xdr:spPr>
        <a:xfrm flipV="1">
          <a:off x="3543300" y="6934200"/>
          <a:ext cx="5676900"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142755</xdr:colOff>
      <xdr:row>21</xdr:row>
      <xdr:rowOff>37935</xdr:rowOff>
    </xdr:from>
    <xdr:to>
      <xdr:col>1</xdr:col>
      <xdr:colOff>494115</xdr:colOff>
      <xdr:row>21</xdr:row>
      <xdr:rowOff>198855</xdr:rowOff>
    </xdr:to>
    <xdr:sp macro="" textlink="">
      <xdr:nvSpPr>
        <xdr:cNvPr id="21" name="Seta para a Direita 10"/>
        <xdr:cNvSpPr/>
      </xdr:nvSpPr>
      <xdr:spPr>
        <a:xfrm>
          <a:off x="752355" y="4771860"/>
          <a:ext cx="351360" cy="160920"/>
        </a:xfrm>
        <a:prstGeom prst="rightArrow">
          <a:avLst>
            <a:gd name="adj1" fmla="val 50000"/>
            <a:gd name="adj2" fmla="val 50000"/>
          </a:avLst>
        </a:prstGeom>
        <a:solidFill>
          <a:srgbClr val="000000"/>
        </a:solidFill>
        <a:ln w="12700">
          <a:solidFill>
            <a:srgbClr val="000000"/>
          </a:solidFill>
          <a:miter/>
        </a:ln>
      </xdr:spPr>
      <xdr:style>
        <a:lnRef idx="2">
          <a:schemeClr val="dk1">
            <a:shade val="50000"/>
          </a:schemeClr>
        </a:lnRef>
        <a:fillRef idx="1">
          <a:schemeClr val="dk1"/>
        </a:fillRef>
        <a:effectRef idx="0">
          <a:schemeClr val="dk1"/>
        </a:effectRef>
        <a:fontRef idx="minor"/>
      </xdr:style>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7"/>
  <sheetViews>
    <sheetView tabSelected="1" topLeftCell="O1" workbookViewId="0">
      <selection activeCell="T2" sqref="T2"/>
    </sheetView>
  </sheetViews>
  <sheetFormatPr defaultColWidth="30.5703125" defaultRowHeight="11.25" x14ac:dyDescent="0.25"/>
  <cols>
    <col min="1" max="1" width="12.140625" style="7" customWidth="1"/>
    <col min="2" max="2" width="30.5703125" style="7"/>
    <col min="3" max="3" width="11" style="7" customWidth="1"/>
    <col min="4" max="6" width="30.5703125" style="7"/>
    <col min="7" max="7" width="10.7109375" style="22" customWidth="1"/>
    <col min="8" max="8" width="30.5703125" style="7"/>
    <col min="9" max="9" width="17.85546875" style="7" customWidth="1"/>
    <col min="10" max="10" width="12.7109375" style="7" customWidth="1"/>
    <col min="11" max="11" width="27.7109375" style="7" customWidth="1"/>
    <col min="12" max="12" width="30.5703125" style="7"/>
    <col min="13" max="13" width="79.85546875" style="7" customWidth="1"/>
    <col min="14" max="14" width="33.7109375" style="7" customWidth="1"/>
    <col min="15" max="19" width="15.42578125" style="7" customWidth="1"/>
    <col min="20" max="20" width="44.42578125" style="22" customWidth="1"/>
    <col min="21" max="21" width="58.5703125" style="7" customWidth="1"/>
    <col min="22" max="22" width="37.140625" style="7" customWidth="1"/>
    <col min="23" max="23" width="30.5703125" style="7"/>
    <col min="24" max="24" width="17.85546875" style="7" customWidth="1"/>
    <col min="25" max="26" width="12.7109375" style="7" customWidth="1"/>
    <col min="27" max="27" width="27.7109375" style="7" customWidth="1"/>
    <col min="28" max="28" width="30.5703125" style="7"/>
    <col min="29" max="29" width="79.85546875" style="7" customWidth="1"/>
    <col min="30" max="30" width="28.7109375" style="7" customWidth="1"/>
    <col min="31" max="31" width="15.42578125" style="14" customWidth="1"/>
    <col min="32" max="35" width="15.42578125" style="7" customWidth="1"/>
    <col min="36" max="16384" width="30.5703125" style="7"/>
  </cols>
  <sheetData>
    <row r="1" spans="1:45" s="2" customFormat="1" ht="45" x14ac:dyDescent="0.25">
      <c r="A1" s="15" t="s">
        <v>0</v>
      </c>
      <c r="B1" s="15" t="s">
        <v>1</v>
      </c>
      <c r="C1" s="15" t="s">
        <v>2</v>
      </c>
      <c r="D1" s="15" t="s">
        <v>3</v>
      </c>
      <c r="E1" s="15" t="s">
        <v>4</v>
      </c>
      <c r="F1" s="15" t="s">
        <v>1093</v>
      </c>
      <c r="G1" s="20" t="s">
        <v>5</v>
      </c>
      <c r="H1" s="15" t="s">
        <v>6</v>
      </c>
      <c r="I1" s="15" t="s">
        <v>7</v>
      </c>
      <c r="J1" s="15" t="s">
        <v>8</v>
      </c>
      <c r="K1" s="15" t="s">
        <v>9</v>
      </c>
      <c r="L1" s="15" t="s">
        <v>10</v>
      </c>
      <c r="M1" s="15" t="s">
        <v>11</v>
      </c>
      <c r="N1" s="15" t="s">
        <v>1106</v>
      </c>
      <c r="O1" s="15" t="s">
        <v>12</v>
      </c>
      <c r="P1" s="15" t="s">
        <v>791</v>
      </c>
      <c r="Q1" s="16" t="s">
        <v>792</v>
      </c>
      <c r="R1" s="16" t="s">
        <v>793</v>
      </c>
      <c r="S1" s="16" t="s">
        <v>794</v>
      </c>
      <c r="T1" s="40" t="s">
        <v>1109</v>
      </c>
      <c r="U1" s="8" t="s">
        <v>1187</v>
      </c>
      <c r="V1" s="3" t="s">
        <v>1111</v>
      </c>
      <c r="W1" s="3" t="s">
        <v>1112</v>
      </c>
      <c r="X1" s="9" t="s">
        <v>1113</v>
      </c>
      <c r="Y1" s="9" t="s">
        <v>1114</v>
      </c>
      <c r="Z1" s="9" t="s">
        <v>1199</v>
      </c>
      <c r="AA1" s="5" t="s">
        <v>1115</v>
      </c>
      <c r="AB1" s="5" t="s">
        <v>1116</v>
      </c>
      <c r="AC1" s="5" t="s">
        <v>1117</v>
      </c>
      <c r="AD1" s="5" t="s">
        <v>1118</v>
      </c>
      <c r="AE1" s="12" t="s">
        <v>1086</v>
      </c>
      <c r="AF1" s="5" t="s">
        <v>1087</v>
      </c>
      <c r="AG1" s="5" t="s">
        <v>1088</v>
      </c>
      <c r="AH1" s="5" t="s">
        <v>1089</v>
      </c>
      <c r="AI1" s="5" t="s">
        <v>1090</v>
      </c>
      <c r="AS1" s="1" t="s">
        <v>1110</v>
      </c>
    </row>
    <row r="2" spans="1:45" s="1" customFormat="1" ht="42" customHeight="1" x14ac:dyDescent="0.25">
      <c r="A2" s="17" t="str">
        <f>IFERROR(VLOOKUP($G2,'INDICADORES EXISTENTES'!$A:$T,2,0),"Preencher Código do Indicador")</f>
        <v>Preencher Código do Indicador</v>
      </c>
      <c r="B2" s="17" t="str">
        <f>IFERROR(VLOOKUP($G2,'INDICADORES EXISTENTES'!$A:$T,3,0),"")</f>
        <v/>
      </c>
      <c r="C2" s="17" t="str">
        <f>IFERROR(VLOOKUP($G2,'INDICADORES EXISTENTES'!$A:$T,4,0),"")</f>
        <v/>
      </c>
      <c r="D2" s="17" t="str">
        <f>IFERROR(VLOOKUP($G2,'INDICADORES EXISTENTES'!$A:$T,5,0),"")</f>
        <v/>
      </c>
      <c r="E2" s="17" t="str">
        <f>IFERROR(VLOOKUP($G2,'INDICADORES EXISTENTES'!$A:$T,6,0),"")</f>
        <v/>
      </c>
      <c r="F2" s="17" t="str">
        <f>IFERROR(VLOOKUP($G2,'INDICADORES EXISTENTES'!$A:$T,7,0),"")</f>
        <v/>
      </c>
      <c r="G2" s="21"/>
      <c r="H2" s="15" t="str">
        <f>IF(G2="","DIGITAR CÓDIGO DO INDICADOR",IFERROR(VLOOKUP($G2,'INDICADORES EXISTENTES'!$A:$U,9,0),"Código inválido, preencher as informações caso seja inclusão"))</f>
        <v>DIGITAR CÓDIGO DO INDICADOR</v>
      </c>
      <c r="I2" s="17" t="str">
        <f>IFERROR(VLOOKUP($G2,'INDICADORES EXISTENTES'!$A:$T,10,0),"")</f>
        <v/>
      </c>
      <c r="J2" s="17" t="str">
        <f>IFERROR(VLOOKUP($G2,'INDICADORES EXISTENTES'!$A:$T,11,0),"")</f>
        <v/>
      </c>
      <c r="K2" s="17" t="str">
        <f>IFERROR(VLOOKUP($G2,'INDICADORES EXISTENTES'!$A:$T,12,0),"")</f>
        <v/>
      </c>
      <c r="L2" s="17" t="str">
        <f>IFERROR(VLOOKUP($G2,'INDICADORES EXISTENTES'!$A:$T,13,0),"")</f>
        <v/>
      </c>
      <c r="M2" s="17" t="str">
        <f>IFERROR(VLOOKUP($G2,'INDICADORES EXISTENTES'!$A:$T,14,0),"")</f>
        <v/>
      </c>
      <c r="N2" s="17" t="str">
        <f>IFERROR(VLOOKUP($G2,'INDICADORES EXISTENTES'!$A:$T,15,0),"")</f>
        <v/>
      </c>
      <c r="O2" s="17" t="str">
        <f>IFERROR(VLOOKUP($G2,'INDICADORES EXISTENTES'!$A:$T,16,0),"")</f>
        <v/>
      </c>
      <c r="P2" s="17" t="str">
        <f>IFERROR(VLOOKUP($G2,'INDICADORES EXISTENTES'!$A:$T,17,0),"")</f>
        <v/>
      </c>
      <c r="Q2" s="17" t="str">
        <f>IFERROR(VLOOKUP($G2,'INDICADORES EXISTENTES'!$A:$T,18,0),"")</f>
        <v/>
      </c>
      <c r="R2" s="17" t="str">
        <f>IFERROR(VLOOKUP($G2,'INDICADORES EXISTENTES'!$A:$T,19,0),"")</f>
        <v/>
      </c>
      <c r="S2" s="17" t="str">
        <f>IFERROR(VLOOKUP($G2,'INDICADORES EXISTENTES'!$A:$T,20,0),"")</f>
        <v/>
      </c>
      <c r="T2" s="21"/>
      <c r="U2" s="4"/>
      <c r="V2" s="4"/>
      <c r="W2" s="4"/>
      <c r="X2" s="6"/>
      <c r="Y2" s="6"/>
      <c r="Z2" s="6"/>
      <c r="AA2" s="6"/>
      <c r="AB2" s="6"/>
      <c r="AC2" s="6"/>
      <c r="AD2" s="6"/>
      <c r="AE2" s="6"/>
      <c r="AF2" s="6" t="s">
        <v>1108</v>
      </c>
      <c r="AG2" s="6" t="s">
        <v>1108</v>
      </c>
      <c r="AH2" s="6"/>
      <c r="AI2" s="6"/>
    </row>
    <row r="3" spans="1:45" s="1" customFormat="1" ht="42" customHeight="1" x14ac:dyDescent="0.25">
      <c r="A3" s="17" t="str">
        <f>IFERROR(VLOOKUP($G3,'INDICADORES EXISTENTES'!$A:$T,2,0),"Preencher Código do Indicador")</f>
        <v>Preencher Código do Indicador</v>
      </c>
      <c r="B3" s="17" t="str">
        <f>IFERROR(VLOOKUP($G3,'INDICADORES EXISTENTES'!$A:$T,3,0),"")</f>
        <v/>
      </c>
      <c r="C3" s="17" t="str">
        <f>IFERROR(VLOOKUP($G3,'INDICADORES EXISTENTES'!$A:$T,4,0),"")</f>
        <v/>
      </c>
      <c r="D3" s="17" t="str">
        <f>IFERROR(VLOOKUP($G3,'INDICADORES EXISTENTES'!$A:$T,5,0),"")</f>
        <v/>
      </c>
      <c r="E3" s="17" t="str">
        <f>IFERROR(VLOOKUP($G3,'INDICADORES EXISTENTES'!$A:$T,6,0),"")</f>
        <v/>
      </c>
      <c r="F3" s="17" t="str">
        <f>IFERROR(VLOOKUP($G3,'INDICADORES EXISTENTES'!$A:$T,7,0),"")</f>
        <v/>
      </c>
      <c r="G3" s="21"/>
      <c r="H3" s="15" t="str">
        <f>IF(G3="","DIGITAR CÓDIGO DO INDICADOR",IFERROR(VLOOKUP($G3,'INDICADORES EXISTENTES'!$A:$T,9,0),"Código inválido, preencher as informações caso seja inclusão"))</f>
        <v>DIGITAR CÓDIGO DO INDICADOR</v>
      </c>
      <c r="I3" s="17" t="str">
        <f>IFERROR(VLOOKUP($G3,'INDICADORES EXISTENTES'!$A:$T,10,0),"")</f>
        <v/>
      </c>
      <c r="J3" s="17" t="str">
        <f>IFERROR(VLOOKUP($G3,'INDICADORES EXISTENTES'!$A:$T,11,0),"")</f>
        <v/>
      </c>
      <c r="K3" s="17" t="str">
        <f>IFERROR(VLOOKUP($G3,'INDICADORES EXISTENTES'!$A:$T,12,0),"")</f>
        <v/>
      </c>
      <c r="L3" s="17" t="str">
        <f>IFERROR(VLOOKUP($G3,'INDICADORES EXISTENTES'!$A:$T,13,0),"")</f>
        <v/>
      </c>
      <c r="M3" s="17" t="str">
        <f>IFERROR(VLOOKUP($G3,'INDICADORES EXISTENTES'!$A:$T,14,0),"")</f>
        <v/>
      </c>
      <c r="N3" s="17" t="str">
        <f>IFERROR(VLOOKUP($G3,'INDICADORES EXISTENTES'!$A:$T,15,0),"")</f>
        <v/>
      </c>
      <c r="O3" s="17" t="str">
        <f>IFERROR(VLOOKUP($G3,'INDICADORES EXISTENTES'!$A:$T,16,0),"")</f>
        <v/>
      </c>
      <c r="P3" s="17" t="str">
        <f>IFERROR(VLOOKUP($G3,'INDICADORES EXISTENTES'!$A:$T,17,0),"")</f>
        <v/>
      </c>
      <c r="Q3" s="17" t="str">
        <f>IFERROR(VLOOKUP($G3,'INDICADORES EXISTENTES'!$A:$T,18,0),"")</f>
        <v/>
      </c>
      <c r="R3" s="17" t="str">
        <f>IFERROR(VLOOKUP($G3,'INDICADORES EXISTENTES'!$A:$T,19,0),"")</f>
        <v/>
      </c>
      <c r="S3" s="17" t="str">
        <f>IFERROR(VLOOKUP($G3,'INDICADORES EXISTENTES'!$A:$T,20,0),"")</f>
        <v/>
      </c>
      <c r="T3" s="21" t="str">
        <f>IFERROR(VLOOKUP($G3,'INDICADORES EXISTENTES'!$A:$T,21,0),"")</f>
        <v/>
      </c>
      <c r="U3" s="4"/>
      <c r="V3" s="4"/>
      <c r="W3" s="4"/>
      <c r="X3" s="6"/>
      <c r="Y3" s="6"/>
      <c r="Z3" s="6"/>
      <c r="AA3" s="6"/>
      <c r="AB3" s="6"/>
      <c r="AC3" s="6"/>
      <c r="AD3" s="6"/>
      <c r="AE3" s="6"/>
      <c r="AF3" s="6" t="s">
        <v>1108</v>
      </c>
      <c r="AG3" s="6" t="s">
        <v>1108</v>
      </c>
      <c r="AH3" s="6"/>
      <c r="AI3" s="6"/>
    </row>
    <row r="4" spans="1:45" s="1" customFormat="1" ht="42" customHeight="1" x14ac:dyDescent="0.25">
      <c r="A4" s="17" t="str">
        <f>IFERROR(VLOOKUP($G4,'INDICADORES EXISTENTES'!$A:$T,2,0),"Preencher Código do Indicador")</f>
        <v>Preencher Código do Indicador</v>
      </c>
      <c r="B4" s="17" t="str">
        <f>IFERROR(VLOOKUP($G4,'INDICADORES EXISTENTES'!$A:$T,3,0),"")</f>
        <v/>
      </c>
      <c r="C4" s="17" t="str">
        <f>IFERROR(VLOOKUP($G4,'INDICADORES EXISTENTES'!$A:$T,4,0),"")</f>
        <v/>
      </c>
      <c r="D4" s="17" t="str">
        <f>IFERROR(VLOOKUP($G4,'INDICADORES EXISTENTES'!$A:$T,5,0),"")</f>
        <v/>
      </c>
      <c r="E4" s="17" t="str">
        <f>IFERROR(VLOOKUP($G4,'INDICADORES EXISTENTES'!$A:$T,6,0),"")</f>
        <v/>
      </c>
      <c r="F4" s="17" t="str">
        <f>IFERROR(VLOOKUP($G4,'INDICADORES EXISTENTES'!$A:$T,7,0),"")</f>
        <v/>
      </c>
      <c r="G4" s="21"/>
      <c r="H4" s="15" t="str">
        <f>IF(G4="","DIGITAR CÓDIGO DO INDICADOR",IFERROR(VLOOKUP($G4,'INDICADORES EXISTENTES'!$A:$T,9,0),"Código inválido, preencher as informações caso seja inclusão"))</f>
        <v>DIGITAR CÓDIGO DO INDICADOR</v>
      </c>
      <c r="I4" s="17" t="str">
        <f>IFERROR(VLOOKUP($G4,'INDICADORES EXISTENTES'!$A:$T,10,0),"")</f>
        <v/>
      </c>
      <c r="J4" s="17" t="str">
        <f>IFERROR(VLOOKUP($G4,'INDICADORES EXISTENTES'!$A:$T,11,0),"")</f>
        <v/>
      </c>
      <c r="K4" s="17" t="str">
        <f>IFERROR(VLOOKUP($G4,'INDICADORES EXISTENTES'!$A:$T,12,0),"")</f>
        <v/>
      </c>
      <c r="L4" s="17" t="str">
        <f>IFERROR(VLOOKUP($G4,'INDICADORES EXISTENTES'!$A:$T,13,0),"")</f>
        <v/>
      </c>
      <c r="M4" s="17" t="str">
        <f>IFERROR(VLOOKUP($G4,'INDICADORES EXISTENTES'!$A:$T,14,0),"")</f>
        <v/>
      </c>
      <c r="N4" s="17" t="str">
        <f>IFERROR(VLOOKUP($G4,'INDICADORES EXISTENTES'!$A:$T,15,0),"")</f>
        <v/>
      </c>
      <c r="O4" s="17" t="str">
        <f>IFERROR(VLOOKUP($G4,'INDICADORES EXISTENTES'!$A:$T,16,0),"")</f>
        <v/>
      </c>
      <c r="P4" s="17" t="str">
        <f>IFERROR(VLOOKUP($G4,'INDICADORES EXISTENTES'!$A:$T,17,0),"")</f>
        <v/>
      </c>
      <c r="Q4" s="17" t="str">
        <f>IFERROR(VLOOKUP($G4,'INDICADORES EXISTENTES'!$A:$T,18,0),"")</f>
        <v/>
      </c>
      <c r="R4" s="17" t="str">
        <f>IFERROR(VLOOKUP($G4,'INDICADORES EXISTENTES'!$A:$T,19,0),"")</f>
        <v/>
      </c>
      <c r="S4" s="17" t="str">
        <f>IFERROR(VLOOKUP($G4,'INDICADORES EXISTENTES'!$A:$T,20,0),"")</f>
        <v/>
      </c>
      <c r="T4" s="21" t="str">
        <f>IFERROR(VLOOKUP($G4,'INDICADORES EXISTENTES'!$A:$T,21,0),"")</f>
        <v/>
      </c>
      <c r="U4" s="4"/>
      <c r="V4" s="4"/>
      <c r="W4" s="4"/>
      <c r="X4" s="6"/>
      <c r="Y4" s="6"/>
      <c r="Z4" s="6"/>
      <c r="AA4" s="6"/>
      <c r="AB4" s="6"/>
      <c r="AC4" s="6"/>
      <c r="AD4" s="6"/>
      <c r="AE4" s="6"/>
      <c r="AF4" s="6" t="s">
        <v>1108</v>
      </c>
      <c r="AG4" s="6" t="s">
        <v>1108</v>
      </c>
      <c r="AH4" s="6"/>
      <c r="AI4" s="6"/>
    </row>
    <row r="5" spans="1:45" s="1" customFormat="1" ht="42" customHeight="1" x14ac:dyDescent="0.25">
      <c r="A5" s="17" t="str">
        <f>IFERROR(VLOOKUP($G5,'INDICADORES EXISTENTES'!$A:$T,2,0),"Preencher Código do Indicador")</f>
        <v>Preencher Código do Indicador</v>
      </c>
      <c r="B5" s="17" t="str">
        <f>IFERROR(VLOOKUP($G5,'INDICADORES EXISTENTES'!$A:$T,3,0),"")</f>
        <v/>
      </c>
      <c r="C5" s="17" t="str">
        <f>IFERROR(VLOOKUP($G5,'INDICADORES EXISTENTES'!$A:$T,4,0),"")</f>
        <v/>
      </c>
      <c r="D5" s="17" t="str">
        <f>IFERROR(VLOOKUP($G5,'INDICADORES EXISTENTES'!$A:$T,5,0),"")</f>
        <v/>
      </c>
      <c r="E5" s="17" t="str">
        <f>IFERROR(VLOOKUP($G5,'INDICADORES EXISTENTES'!$A:$T,6,0),"")</f>
        <v/>
      </c>
      <c r="F5" s="17" t="str">
        <f>IFERROR(VLOOKUP($G5,'INDICADORES EXISTENTES'!$A:$T,7,0),"")</f>
        <v/>
      </c>
      <c r="G5" s="21"/>
      <c r="H5" s="15" t="str">
        <f>IF(G5="","DIGITAR CÓDIGO DO INDICADOR",IFERROR(VLOOKUP($G5,'INDICADORES EXISTENTES'!$A:$T,9,0),"Código inválido, preencher as informações caso seja inclusão"))</f>
        <v>DIGITAR CÓDIGO DO INDICADOR</v>
      </c>
      <c r="I5" s="17" t="str">
        <f>IFERROR(VLOOKUP($G5,'INDICADORES EXISTENTES'!$A:$T,10,0),"")</f>
        <v/>
      </c>
      <c r="J5" s="17" t="str">
        <f>IFERROR(VLOOKUP($G5,'INDICADORES EXISTENTES'!$A:$T,11,0),"")</f>
        <v/>
      </c>
      <c r="K5" s="17" t="str">
        <f>IFERROR(VLOOKUP($G5,'INDICADORES EXISTENTES'!$A:$T,12,0),"")</f>
        <v/>
      </c>
      <c r="L5" s="17" t="str">
        <f>IFERROR(VLOOKUP($G5,'INDICADORES EXISTENTES'!$A:$T,13,0),"")</f>
        <v/>
      </c>
      <c r="M5" s="17" t="str">
        <f>IFERROR(VLOOKUP($G5,'INDICADORES EXISTENTES'!$A:$T,14,0),"")</f>
        <v/>
      </c>
      <c r="N5" s="17" t="str">
        <f>IFERROR(VLOOKUP($G5,'INDICADORES EXISTENTES'!$A:$T,15,0),"")</f>
        <v/>
      </c>
      <c r="O5" s="17" t="str">
        <f>IFERROR(VLOOKUP($G5,'INDICADORES EXISTENTES'!$A:$T,16,0),"")</f>
        <v/>
      </c>
      <c r="P5" s="17" t="str">
        <f>IFERROR(VLOOKUP($G5,'INDICADORES EXISTENTES'!$A:$T,17,0),"")</f>
        <v/>
      </c>
      <c r="Q5" s="17" t="str">
        <f>IFERROR(VLOOKUP($G5,'INDICADORES EXISTENTES'!$A:$T,18,0),"")</f>
        <v/>
      </c>
      <c r="R5" s="17" t="str">
        <f>IFERROR(VLOOKUP($G5,'INDICADORES EXISTENTES'!$A:$T,19,0),"")</f>
        <v/>
      </c>
      <c r="S5" s="17" t="str">
        <f>IFERROR(VLOOKUP($G5,'INDICADORES EXISTENTES'!$A:$T,20,0),"")</f>
        <v/>
      </c>
      <c r="T5" s="21" t="str">
        <f>IFERROR(VLOOKUP($G5,'INDICADORES EXISTENTES'!$A:$T,21,0),"")</f>
        <v/>
      </c>
      <c r="U5" s="4"/>
      <c r="V5" s="4"/>
      <c r="W5" s="4"/>
      <c r="X5" s="6"/>
      <c r="Y5" s="6"/>
      <c r="Z5" s="6"/>
      <c r="AA5" s="6"/>
      <c r="AB5" s="6"/>
      <c r="AC5" s="6"/>
      <c r="AD5" s="6"/>
      <c r="AE5" s="6"/>
      <c r="AF5" s="6" t="s">
        <v>1108</v>
      </c>
      <c r="AG5" s="6" t="s">
        <v>1108</v>
      </c>
      <c r="AH5" s="6"/>
      <c r="AI5" s="6"/>
    </row>
    <row r="6" spans="1:45" s="1" customFormat="1" ht="42" customHeight="1" x14ac:dyDescent="0.25">
      <c r="A6" s="17" t="str">
        <f>IFERROR(VLOOKUP($G6,'INDICADORES EXISTENTES'!$A:$T,2,0),"Preencher Código do Indicador")</f>
        <v>Preencher Código do Indicador</v>
      </c>
      <c r="B6" s="17" t="str">
        <f>IFERROR(VLOOKUP($G6,'INDICADORES EXISTENTES'!$A:$T,3,0),"")</f>
        <v/>
      </c>
      <c r="C6" s="17" t="str">
        <f>IFERROR(VLOOKUP($G6,'INDICADORES EXISTENTES'!$A:$T,4,0),"")</f>
        <v/>
      </c>
      <c r="D6" s="17" t="str">
        <f>IFERROR(VLOOKUP($G6,'INDICADORES EXISTENTES'!$A:$T,5,0),"")</f>
        <v/>
      </c>
      <c r="E6" s="17" t="str">
        <f>IFERROR(VLOOKUP($G6,'INDICADORES EXISTENTES'!$A:$T,6,0),"")</f>
        <v/>
      </c>
      <c r="F6" s="17" t="str">
        <f>IFERROR(VLOOKUP($G6,'INDICADORES EXISTENTES'!$A:$T,7,0),"")</f>
        <v/>
      </c>
      <c r="G6" s="21"/>
      <c r="H6" s="15" t="str">
        <f>IF(G6="","DIGITAR CÓDIGO DO INDICADOR",IFERROR(VLOOKUP($G6,'INDICADORES EXISTENTES'!$A:$T,9,0),"Código inválido, preencher as informações caso seja inclusão"))</f>
        <v>DIGITAR CÓDIGO DO INDICADOR</v>
      </c>
      <c r="I6" s="17" t="str">
        <f>IFERROR(VLOOKUP($G6,'INDICADORES EXISTENTES'!$A:$T,10,0),"")</f>
        <v/>
      </c>
      <c r="J6" s="17" t="str">
        <f>IFERROR(VLOOKUP($G6,'INDICADORES EXISTENTES'!$A:$T,11,0),"")</f>
        <v/>
      </c>
      <c r="K6" s="17" t="str">
        <f>IFERROR(VLOOKUP($G6,'INDICADORES EXISTENTES'!$A:$T,12,0),"")</f>
        <v/>
      </c>
      <c r="L6" s="17" t="str">
        <f>IFERROR(VLOOKUP($G6,'INDICADORES EXISTENTES'!$A:$T,13,0),"")</f>
        <v/>
      </c>
      <c r="M6" s="17" t="str">
        <f>IFERROR(VLOOKUP($G6,'INDICADORES EXISTENTES'!$A:$T,14,0),"")</f>
        <v/>
      </c>
      <c r="N6" s="17" t="str">
        <f>IFERROR(VLOOKUP($G6,'INDICADORES EXISTENTES'!$A:$T,15,0),"")</f>
        <v/>
      </c>
      <c r="O6" s="17" t="str">
        <f>IFERROR(VLOOKUP($G6,'INDICADORES EXISTENTES'!$A:$T,16,0),"")</f>
        <v/>
      </c>
      <c r="P6" s="17" t="str">
        <f>IFERROR(VLOOKUP($G6,'INDICADORES EXISTENTES'!$A:$T,17,0),"")</f>
        <v/>
      </c>
      <c r="Q6" s="17" t="str">
        <f>IFERROR(VLOOKUP($G6,'INDICADORES EXISTENTES'!$A:$T,18,0),"")</f>
        <v/>
      </c>
      <c r="R6" s="17" t="str">
        <f>IFERROR(VLOOKUP($G6,'INDICADORES EXISTENTES'!$A:$T,19,0),"")</f>
        <v/>
      </c>
      <c r="S6" s="17" t="str">
        <f>IFERROR(VLOOKUP($G6,'INDICADORES EXISTENTES'!$A:$T,20,0),"")</f>
        <v/>
      </c>
      <c r="T6" s="21" t="str">
        <f>IFERROR(VLOOKUP($G6,'INDICADORES EXISTENTES'!$A:$T,21,0),"")</f>
        <v/>
      </c>
      <c r="U6" s="4"/>
      <c r="V6" s="4"/>
      <c r="W6" s="4"/>
      <c r="X6" s="6"/>
      <c r="Y6" s="6"/>
      <c r="Z6" s="6"/>
      <c r="AA6" s="6"/>
      <c r="AB6" s="6"/>
      <c r="AC6" s="6"/>
      <c r="AD6" s="6"/>
      <c r="AE6" s="6"/>
      <c r="AF6" s="6" t="s">
        <v>1108</v>
      </c>
      <c r="AG6" s="6" t="s">
        <v>1108</v>
      </c>
      <c r="AH6" s="6"/>
      <c r="AI6" s="6"/>
    </row>
    <row r="7" spans="1:45" s="1" customFormat="1" ht="42" customHeight="1" x14ac:dyDescent="0.25">
      <c r="A7" s="17" t="str">
        <f>IFERROR(VLOOKUP($G7,'INDICADORES EXISTENTES'!$A:$T,2,0),"Preencher Código do Indicador")</f>
        <v>Preencher Código do Indicador</v>
      </c>
      <c r="B7" s="17" t="str">
        <f>IFERROR(VLOOKUP($G7,'INDICADORES EXISTENTES'!$A:$T,3,0),"")</f>
        <v/>
      </c>
      <c r="C7" s="17" t="str">
        <f>IFERROR(VLOOKUP($G7,'INDICADORES EXISTENTES'!$A:$T,4,0),"")</f>
        <v/>
      </c>
      <c r="D7" s="17" t="str">
        <f>IFERROR(VLOOKUP($G7,'INDICADORES EXISTENTES'!$A:$T,5,0),"")</f>
        <v/>
      </c>
      <c r="E7" s="17" t="str">
        <f>IFERROR(VLOOKUP($G7,'INDICADORES EXISTENTES'!$A:$T,6,0),"")</f>
        <v/>
      </c>
      <c r="F7" s="17" t="str">
        <f>IFERROR(VLOOKUP($G7,'INDICADORES EXISTENTES'!$A:$T,7,0),"")</f>
        <v/>
      </c>
      <c r="G7" s="21"/>
      <c r="H7" s="15" t="str">
        <f>IF(G7="","DIGITAR CÓDIGO DO INDICADOR",IFERROR(VLOOKUP($G7,'INDICADORES EXISTENTES'!$A:$T,9,0),"Código inválido, preencher as informações caso seja inclusão"))</f>
        <v>DIGITAR CÓDIGO DO INDICADOR</v>
      </c>
      <c r="I7" s="17" t="str">
        <f>IFERROR(VLOOKUP($G7,'INDICADORES EXISTENTES'!$A:$T,10,0),"")</f>
        <v/>
      </c>
      <c r="J7" s="17" t="str">
        <f>IFERROR(VLOOKUP($G7,'INDICADORES EXISTENTES'!$A:$T,11,0),"")</f>
        <v/>
      </c>
      <c r="K7" s="17" t="str">
        <f>IFERROR(VLOOKUP($G7,'INDICADORES EXISTENTES'!$A:$T,12,0),"")</f>
        <v/>
      </c>
      <c r="L7" s="17" t="str">
        <f>IFERROR(VLOOKUP($G7,'INDICADORES EXISTENTES'!$A:$T,13,0),"")</f>
        <v/>
      </c>
      <c r="M7" s="17" t="str">
        <f>IFERROR(VLOOKUP($G7,'INDICADORES EXISTENTES'!$A:$T,14,0),"")</f>
        <v/>
      </c>
      <c r="N7" s="17" t="str">
        <f>IFERROR(VLOOKUP($G7,'INDICADORES EXISTENTES'!$A:$T,15,0),"")</f>
        <v/>
      </c>
      <c r="O7" s="17" t="str">
        <f>IFERROR(VLOOKUP($G7,'INDICADORES EXISTENTES'!$A:$T,16,0),"")</f>
        <v/>
      </c>
      <c r="P7" s="17" t="str">
        <f>IFERROR(VLOOKUP($G7,'INDICADORES EXISTENTES'!$A:$T,17,0),"")</f>
        <v/>
      </c>
      <c r="Q7" s="17" t="str">
        <f>IFERROR(VLOOKUP($G7,'INDICADORES EXISTENTES'!$A:$T,18,0),"")</f>
        <v/>
      </c>
      <c r="R7" s="17" t="str">
        <f>IFERROR(VLOOKUP($G7,'INDICADORES EXISTENTES'!$A:$T,19,0),"")</f>
        <v/>
      </c>
      <c r="S7" s="17" t="str">
        <f>IFERROR(VLOOKUP($G7,'INDICADORES EXISTENTES'!$A:$T,20,0),"")</f>
        <v/>
      </c>
      <c r="T7" s="21" t="str">
        <f>IFERROR(VLOOKUP($G7,'INDICADORES EXISTENTES'!$A:$T,21,0),"")</f>
        <v/>
      </c>
      <c r="U7" s="4"/>
      <c r="V7" s="4"/>
      <c r="W7" s="4"/>
      <c r="X7" s="6"/>
      <c r="Y7" s="6"/>
      <c r="Z7" s="6"/>
      <c r="AA7" s="6"/>
      <c r="AB7" s="6"/>
      <c r="AC7" s="6"/>
      <c r="AD7" s="6"/>
      <c r="AE7" s="6"/>
      <c r="AF7" s="6" t="s">
        <v>1108</v>
      </c>
      <c r="AG7" s="6" t="s">
        <v>1108</v>
      </c>
      <c r="AH7" s="6"/>
      <c r="AI7" s="6"/>
    </row>
    <row r="8" spans="1:45" s="1" customFormat="1" ht="42" customHeight="1" x14ac:dyDescent="0.25">
      <c r="A8" s="17" t="str">
        <f>IFERROR(VLOOKUP($G8,'INDICADORES EXISTENTES'!$A:$T,2,0),"Preencher Código do Indicador")</f>
        <v>Preencher Código do Indicador</v>
      </c>
      <c r="B8" s="17" t="str">
        <f>IFERROR(VLOOKUP($G8,'INDICADORES EXISTENTES'!$A:$T,3,0),"")</f>
        <v/>
      </c>
      <c r="C8" s="17" t="str">
        <f>IFERROR(VLOOKUP($G8,'INDICADORES EXISTENTES'!$A:$T,4,0),"")</f>
        <v/>
      </c>
      <c r="D8" s="17" t="str">
        <f>IFERROR(VLOOKUP($G8,'INDICADORES EXISTENTES'!$A:$T,5,0),"")</f>
        <v/>
      </c>
      <c r="E8" s="17" t="str">
        <f>IFERROR(VLOOKUP($G8,'INDICADORES EXISTENTES'!$A:$T,6,0),"")</f>
        <v/>
      </c>
      <c r="F8" s="17" t="str">
        <f>IFERROR(VLOOKUP($G8,'INDICADORES EXISTENTES'!$A:$T,7,0),"")</f>
        <v/>
      </c>
      <c r="G8" s="21"/>
      <c r="H8" s="15" t="str">
        <f>IF(G8="","DIGITAR CÓDIGO DO INDICADOR",IFERROR(VLOOKUP($G8,'INDICADORES EXISTENTES'!$A:$T,9,0),"Código inválido, preencher as informações caso seja inclusão"))</f>
        <v>DIGITAR CÓDIGO DO INDICADOR</v>
      </c>
      <c r="I8" s="17" t="str">
        <f>IFERROR(VLOOKUP($G8,'INDICADORES EXISTENTES'!$A:$T,10,0),"")</f>
        <v/>
      </c>
      <c r="J8" s="17" t="str">
        <f>IFERROR(VLOOKUP($G8,'INDICADORES EXISTENTES'!$A:$T,11,0),"")</f>
        <v/>
      </c>
      <c r="K8" s="17" t="str">
        <f>IFERROR(VLOOKUP($G8,'INDICADORES EXISTENTES'!$A:$T,12,0),"")</f>
        <v/>
      </c>
      <c r="L8" s="17" t="str">
        <f>IFERROR(VLOOKUP($G8,'INDICADORES EXISTENTES'!$A:$T,13,0),"")</f>
        <v/>
      </c>
      <c r="M8" s="17" t="str">
        <f>IFERROR(VLOOKUP($G8,'INDICADORES EXISTENTES'!$A:$T,14,0),"")</f>
        <v/>
      </c>
      <c r="N8" s="17" t="str">
        <f>IFERROR(VLOOKUP($G8,'INDICADORES EXISTENTES'!$A:$T,15,0),"")</f>
        <v/>
      </c>
      <c r="O8" s="17" t="str">
        <f>IFERROR(VLOOKUP($G8,'INDICADORES EXISTENTES'!$A:$T,16,0),"")</f>
        <v/>
      </c>
      <c r="P8" s="17" t="str">
        <f>IFERROR(VLOOKUP($G8,'INDICADORES EXISTENTES'!$A:$T,17,0),"")</f>
        <v/>
      </c>
      <c r="Q8" s="17" t="str">
        <f>IFERROR(VLOOKUP($G8,'INDICADORES EXISTENTES'!$A:$T,18,0),"")</f>
        <v/>
      </c>
      <c r="R8" s="17" t="str">
        <f>IFERROR(VLOOKUP($G8,'INDICADORES EXISTENTES'!$A:$T,19,0),"")</f>
        <v/>
      </c>
      <c r="S8" s="17" t="str">
        <f>IFERROR(VLOOKUP($G8,'INDICADORES EXISTENTES'!$A:$T,20,0),"")</f>
        <v/>
      </c>
      <c r="T8" s="21" t="str">
        <f>IFERROR(VLOOKUP($G8,'INDICADORES EXISTENTES'!$A:$T,21,0),"")</f>
        <v/>
      </c>
      <c r="U8" s="4"/>
      <c r="V8" s="4"/>
      <c r="W8" s="4"/>
      <c r="X8" s="6"/>
      <c r="Y8" s="6"/>
      <c r="Z8" s="6"/>
      <c r="AA8" s="6"/>
      <c r="AB8" s="6"/>
      <c r="AC8" s="6"/>
      <c r="AD8" s="6"/>
      <c r="AE8" s="6"/>
      <c r="AF8" s="6" t="s">
        <v>1108</v>
      </c>
      <c r="AG8" s="6" t="s">
        <v>1108</v>
      </c>
      <c r="AH8" s="6"/>
      <c r="AI8" s="6"/>
    </row>
    <row r="9" spans="1:45" s="1" customFormat="1" ht="42" customHeight="1" x14ac:dyDescent="0.25">
      <c r="A9" s="17" t="str">
        <f>IFERROR(VLOOKUP($G9,'INDICADORES EXISTENTES'!$A:$T,2,0),"Preencher Código do Indicador")</f>
        <v>Preencher Código do Indicador</v>
      </c>
      <c r="B9" s="17" t="str">
        <f>IFERROR(VLOOKUP($G9,'INDICADORES EXISTENTES'!$A:$T,3,0),"")</f>
        <v/>
      </c>
      <c r="C9" s="17" t="str">
        <f>IFERROR(VLOOKUP($G9,'INDICADORES EXISTENTES'!$A:$T,4,0),"")</f>
        <v/>
      </c>
      <c r="D9" s="17" t="str">
        <f>IFERROR(VLOOKUP($G9,'INDICADORES EXISTENTES'!$A:$T,5,0),"")</f>
        <v/>
      </c>
      <c r="E9" s="17" t="str">
        <f>IFERROR(VLOOKUP($G9,'INDICADORES EXISTENTES'!$A:$T,6,0),"")</f>
        <v/>
      </c>
      <c r="F9" s="17" t="str">
        <f>IFERROR(VLOOKUP($G9,'INDICADORES EXISTENTES'!$A:$T,7,0),"")</f>
        <v/>
      </c>
      <c r="G9" s="21"/>
      <c r="H9" s="15" t="str">
        <f>IF(G9="","DIGITAR CÓDIGO DO INDICADOR",IFERROR(VLOOKUP($G9,'INDICADORES EXISTENTES'!$A:$T,9,0),"Código inválido, preencher as informações caso seja inclusão"))</f>
        <v>DIGITAR CÓDIGO DO INDICADOR</v>
      </c>
      <c r="I9" s="17" t="str">
        <f>IFERROR(VLOOKUP($G9,'INDICADORES EXISTENTES'!$A:$T,10,0),"")</f>
        <v/>
      </c>
      <c r="J9" s="17" t="str">
        <f>IFERROR(VLOOKUP($G9,'INDICADORES EXISTENTES'!$A:$T,11,0),"")</f>
        <v/>
      </c>
      <c r="K9" s="17" t="str">
        <f>IFERROR(VLOOKUP($G9,'INDICADORES EXISTENTES'!$A:$T,12,0),"")</f>
        <v/>
      </c>
      <c r="L9" s="17" t="str">
        <f>IFERROR(VLOOKUP($G9,'INDICADORES EXISTENTES'!$A:$T,13,0),"")</f>
        <v/>
      </c>
      <c r="M9" s="17" t="str">
        <f>IFERROR(VLOOKUP($G9,'INDICADORES EXISTENTES'!$A:$T,14,0),"")</f>
        <v/>
      </c>
      <c r="N9" s="17" t="str">
        <f>IFERROR(VLOOKUP($G9,'INDICADORES EXISTENTES'!$A:$T,15,0),"")</f>
        <v/>
      </c>
      <c r="O9" s="17" t="str">
        <f>IFERROR(VLOOKUP($G9,'INDICADORES EXISTENTES'!$A:$T,16,0),"")</f>
        <v/>
      </c>
      <c r="P9" s="17" t="str">
        <f>IFERROR(VLOOKUP($G9,'INDICADORES EXISTENTES'!$A:$T,17,0),"")</f>
        <v/>
      </c>
      <c r="Q9" s="17" t="str">
        <f>IFERROR(VLOOKUP($G9,'INDICADORES EXISTENTES'!$A:$T,18,0),"")</f>
        <v/>
      </c>
      <c r="R9" s="17" t="str">
        <f>IFERROR(VLOOKUP($G9,'INDICADORES EXISTENTES'!$A:$T,19,0),"")</f>
        <v/>
      </c>
      <c r="S9" s="17" t="str">
        <f>IFERROR(VLOOKUP($G9,'INDICADORES EXISTENTES'!$A:$T,20,0),"")</f>
        <v/>
      </c>
      <c r="T9" s="21" t="str">
        <f>IFERROR(VLOOKUP($G9,'INDICADORES EXISTENTES'!$A:$T,21,0),"")</f>
        <v/>
      </c>
      <c r="U9" s="4"/>
      <c r="V9" s="4"/>
      <c r="W9" s="4"/>
      <c r="X9" s="6"/>
      <c r="Y9" s="6"/>
      <c r="Z9" s="6"/>
      <c r="AA9" s="6"/>
      <c r="AB9" s="6"/>
      <c r="AC9" s="6"/>
      <c r="AD9" s="6"/>
      <c r="AE9" s="6"/>
      <c r="AF9" s="6" t="s">
        <v>1108</v>
      </c>
      <c r="AG9" s="6" t="s">
        <v>1108</v>
      </c>
      <c r="AH9" s="6"/>
      <c r="AI9" s="6"/>
    </row>
    <row r="10" spans="1:45" s="1" customFormat="1" ht="42" customHeight="1" x14ac:dyDescent="0.25">
      <c r="A10" s="17" t="str">
        <f>IFERROR(VLOOKUP($G10,'INDICADORES EXISTENTES'!$A:$T,2,0),"Preencher Código do Indicador")</f>
        <v>Preencher Código do Indicador</v>
      </c>
      <c r="B10" s="17" t="str">
        <f>IFERROR(VLOOKUP($G10,'INDICADORES EXISTENTES'!$A:$T,3,0),"")</f>
        <v/>
      </c>
      <c r="C10" s="17" t="str">
        <f>IFERROR(VLOOKUP($G10,'INDICADORES EXISTENTES'!$A:$T,4,0),"")</f>
        <v/>
      </c>
      <c r="D10" s="17" t="str">
        <f>IFERROR(VLOOKUP($G10,'INDICADORES EXISTENTES'!$A:$T,5,0),"")</f>
        <v/>
      </c>
      <c r="E10" s="17" t="str">
        <f>IFERROR(VLOOKUP($G10,'INDICADORES EXISTENTES'!$A:$T,6,0),"")</f>
        <v/>
      </c>
      <c r="F10" s="17" t="str">
        <f>IFERROR(VLOOKUP($G10,'INDICADORES EXISTENTES'!$A:$T,7,0),"")</f>
        <v/>
      </c>
      <c r="G10" s="21"/>
      <c r="H10" s="15" t="str">
        <f>IF(G10="","DIGITAR CÓDIGO DO INDICADOR",IFERROR(VLOOKUP($G10,'INDICADORES EXISTENTES'!$A:$T,9,0),"Código inválido, preencher as informações caso seja inclusão"))</f>
        <v>DIGITAR CÓDIGO DO INDICADOR</v>
      </c>
      <c r="I10" s="17" t="str">
        <f>IFERROR(VLOOKUP($G10,'INDICADORES EXISTENTES'!$A:$T,10,0),"")</f>
        <v/>
      </c>
      <c r="J10" s="17" t="str">
        <f>IFERROR(VLOOKUP($G10,'INDICADORES EXISTENTES'!$A:$T,11,0),"")</f>
        <v/>
      </c>
      <c r="K10" s="17" t="str">
        <f>IFERROR(VLOOKUP($G10,'INDICADORES EXISTENTES'!$A:$T,12,0),"")</f>
        <v/>
      </c>
      <c r="L10" s="17" t="str">
        <f>IFERROR(VLOOKUP($G10,'INDICADORES EXISTENTES'!$A:$T,13,0),"")</f>
        <v/>
      </c>
      <c r="M10" s="17" t="str">
        <f>IFERROR(VLOOKUP($G10,'INDICADORES EXISTENTES'!$A:$T,14,0),"")</f>
        <v/>
      </c>
      <c r="N10" s="17" t="str">
        <f>IFERROR(VLOOKUP($G10,'INDICADORES EXISTENTES'!$A:$T,15,0),"")</f>
        <v/>
      </c>
      <c r="O10" s="17" t="str">
        <f>IFERROR(VLOOKUP($G10,'INDICADORES EXISTENTES'!$A:$T,16,0),"")</f>
        <v/>
      </c>
      <c r="P10" s="17" t="str">
        <f>IFERROR(VLOOKUP($G10,'INDICADORES EXISTENTES'!$A:$T,17,0),"")</f>
        <v/>
      </c>
      <c r="Q10" s="17" t="str">
        <f>IFERROR(VLOOKUP($G10,'INDICADORES EXISTENTES'!$A:$T,18,0),"")</f>
        <v/>
      </c>
      <c r="R10" s="17" t="str">
        <f>IFERROR(VLOOKUP($G10,'INDICADORES EXISTENTES'!$A:$T,19,0),"")</f>
        <v/>
      </c>
      <c r="S10" s="17" t="str">
        <f>IFERROR(VLOOKUP($G10,'INDICADORES EXISTENTES'!$A:$T,20,0),"")</f>
        <v/>
      </c>
      <c r="T10" s="21" t="str">
        <f>IFERROR(VLOOKUP($G10,'INDICADORES EXISTENTES'!$A:$T,21,0),"")</f>
        <v/>
      </c>
      <c r="U10" s="4"/>
      <c r="V10" s="4"/>
      <c r="W10" s="4"/>
      <c r="X10" s="6"/>
      <c r="Y10" s="6"/>
      <c r="Z10" s="6"/>
      <c r="AA10" s="6"/>
      <c r="AB10" s="6"/>
      <c r="AC10" s="6"/>
      <c r="AD10" s="6"/>
      <c r="AE10" s="6"/>
      <c r="AF10" s="6" t="s">
        <v>1108</v>
      </c>
      <c r="AG10" s="6" t="s">
        <v>1108</v>
      </c>
      <c r="AH10" s="6"/>
      <c r="AI10" s="6"/>
    </row>
    <row r="11" spans="1:45" ht="27" customHeight="1" x14ac:dyDescent="0.25">
      <c r="T11" s="41" t="str">
        <f>IFERROR(VLOOKUP($G11,'INDICADORES EXISTENTES'!$A:$T,21,0),"")</f>
        <v/>
      </c>
    </row>
    <row r="12" spans="1:45" x14ac:dyDescent="0.25">
      <c r="T12" s="41" t="str">
        <f>IFERROR(VLOOKUP($G12,'INDICADORES EXISTENTES'!$A:$T,21,0),"")</f>
        <v/>
      </c>
    </row>
    <row r="13" spans="1:45" x14ac:dyDescent="0.25">
      <c r="T13" s="41" t="str">
        <f>IFERROR(VLOOKUP($G13,'INDICADORES EXISTENTES'!$A:$T,21,0),"")</f>
        <v/>
      </c>
    </row>
    <row r="14" spans="1:45" x14ac:dyDescent="0.25">
      <c r="T14" s="41" t="str">
        <f>IFERROR(VLOOKUP($G14,'INDICADORES EXISTENTES'!$A:$T,21,0),"")</f>
        <v/>
      </c>
    </row>
    <row r="15" spans="1:45" x14ac:dyDescent="0.25">
      <c r="T15" s="41" t="str">
        <f>IFERROR(VLOOKUP($G15,'INDICADORES EXISTENTES'!$A:$T,21,0),"")</f>
        <v/>
      </c>
    </row>
    <row r="16" spans="1:45" x14ac:dyDescent="0.25">
      <c r="T16" s="41" t="str">
        <f>IFERROR(VLOOKUP($G16,'INDICADORES EXISTENTES'!$A:$T,21,0),"")</f>
        <v/>
      </c>
    </row>
    <row r="17" spans="20:20" x14ac:dyDescent="0.25">
      <c r="T17" s="41" t="str">
        <f>IFERROR(VLOOKUP($G17,'INDICADORES EXISTENTES'!$A:$T,21,0),"")</f>
        <v/>
      </c>
    </row>
    <row r="18" spans="20:20" x14ac:dyDescent="0.25">
      <c r="T18" s="41" t="str">
        <f>IFERROR(VLOOKUP($G18,'INDICADORES EXISTENTES'!$A:$T,21,0),"")</f>
        <v/>
      </c>
    </row>
    <row r="19" spans="20:20" x14ac:dyDescent="0.25">
      <c r="T19" s="41" t="str">
        <f>IFERROR(VLOOKUP($G19,'INDICADORES EXISTENTES'!$A:$T,21,0),"")</f>
        <v/>
      </c>
    </row>
    <row r="20" spans="20:20" x14ac:dyDescent="0.25">
      <c r="T20" s="41" t="str">
        <f>IFERROR(VLOOKUP($G20,'INDICADORES EXISTENTES'!$A:$T,21,0),"")</f>
        <v/>
      </c>
    </row>
    <row r="21" spans="20:20" x14ac:dyDescent="0.25">
      <c r="T21" s="41" t="str">
        <f>IFERROR(VLOOKUP($G21,'INDICADORES EXISTENTES'!$A:$T,21,0),"")</f>
        <v/>
      </c>
    </row>
    <row r="22" spans="20:20" x14ac:dyDescent="0.25">
      <c r="T22" s="41" t="str">
        <f>IFERROR(VLOOKUP($G22,'INDICADORES EXISTENTES'!$A:$T,21,0),"")</f>
        <v/>
      </c>
    </row>
    <row r="23" spans="20:20" x14ac:dyDescent="0.25">
      <c r="T23" s="41" t="str">
        <f>IFERROR(VLOOKUP($G23,'INDICADORES EXISTENTES'!$A:$T,21,0),"")</f>
        <v/>
      </c>
    </row>
    <row r="24" spans="20:20" x14ac:dyDescent="0.25">
      <c r="T24" s="41" t="str">
        <f>IFERROR(VLOOKUP($G24,'INDICADORES EXISTENTES'!$A:$T,21,0),"")</f>
        <v/>
      </c>
    </row>
    <row r="25" spans="20:20" x14ac:dyDescent="0.25">
      <c r="T25" s="41" t="str">
        <f>IFERROR(VLOOKUP($G25,'INDICADORES EXISTENTES'!$A:$T,21,0),"")</f>
        <v/>
      </c>
    </row>
    <row r="26" spans="20:20" x14ac:dyDescent="0.25">
      <c r="T26" s="41" t="str">
        <f>IFERROR(VLOOKUP($G26,'INDICADORES EXISTENTES'!$A:$T,21,0),"")</f>
        <v/>
      </c>
    </row>
    <row r="27" spans="20:20" x14ac:dyDescent="0.25">
      <c r="T27" s="41" t="str">
        <f>IFERROR(VLOOKUP($G27,'INDICADORES EXISTENTES'!$A:$T,21,0),"")</f>
        <v/>
      </c>
    </row>
    <row r="28" spans="20:20" x14ac:dyDescent="0.25">
      <c r="T28" s="41" t="str">
        <f>IFERROR(VLOOKUP($G28,'INDICADORES EXISTENTES'!$A:$T,21,0),"")</f>
        <v/>
      </c>
    </row>
    <row r="29" spans="20:20" x14ac:dyDescent="0.25">
      <c r="T29" s="41" t="str">
        <f>IFERROR(VLOOKUP($G29,'INDICADORES EXISTENTES'!$A:$T,21,0),"")</f>
        <v/>
      </c>
    </row>
    <row r="30" spans="20:20" x14ac:dyDescent="0.25">
      <c r="T30" s="41" t="str">
        <f>IFERROR(VLOOKUP($G30,'INDICADORES EXISTENTES'!$A:$T,21,0),"")</f>
        <v/>
      </c>
    </row>
    <row r="31" spans="20:20" x14ac:dyDescent="0.25">
      <c r="T31" s="41" t="str">
        <f>IFERROR(VLOOKUP($G31,'INDICADORES EXISTENTES'!$A:$T,21,0),"")</f>
        <v/>
      </c>
    </row>
    <row r="32" spans="20:20" x14ac:dyDescent="0.25">
      <c r="T32" s="41" t="str">
        <f>IFERROR(VLOOKUP($G32,'INDICADORES EXISTENTES'!$A:$T,21,0),"")</f>
        <v/>
      </c>
    </row>
    <row r="33" spans="20:20" x14ac:dyDescent="0.25">
      <c r="T33" s="41" t="str">
        <f>IFERROR(VLOOKUP($G33,'INDICADORES EXISTENTES'!$A:$T,21,0),"")</f>
        <v/>
      </c>
    </row>
    <row r="34" spans="20:20" x14ac:dyDescent="0.25">
      <c r="T34" s="41" t="str">
        <f>IFERROR(VLOOKUP($G34,'INDICADORES EXISTENTES'!$A:$T,21,0),"")</f>
        <v/>
      </c>
    </row>
    <row r="35" spans="20:20" x14ac:dyDescent="0.25">
      <c r="T35" s="41" t="str">
        <f>IFERROR(VLOOKUP($G35,'INDICADORES EXISTENTES'!$A:$T,21,0),"")</f>
        <v/>
      </c>
    </row>
    <row r="36" spans="20:20" x14ac:dyDescent="0.25">
      <c r="T36" s="41" t="str">
        <f>IFERROR(VLOOKUP($G36,'INDICADORES EXISTENTES'!$A:$T,21,0),"")</f>
        <v/>
      </c>
    </row>
    <row r="37" spans="20:20" x14ac:dyDescent="0.25">
      <c r="T37" s="41" t="str">
        <f>IFERROR(VLOOKUP($G37,'INDICADORES EXISTENTES'!$A:$T,21,0),"")</f>
        <v/>
      </c>
    </row>
  </sheetData>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14:formula1>
            <xm:f>'INDICADORES EXISTENTES'!$W$2:$W$6</xm:f>
          </x14:formula1>
          <xm:sqref>T2:T37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4"/>
  <sheetViews>
    <sheetView workbookViewId="0">
      <selection activeCell="E27" sqref="E27"/>
    </sheetView>
  </sheetViews>
  <sheetFormatPr defaultRowHeight="14.25" x14ac:dyDescent="0.2"/>
  <cols>
    <col min="1" max="1" width="2.42578125" style="30" customWidth="1"/>
    <col min="2" max="2" width="9.42578125" style="30" customWidth="1"/>
    <col min="3" max="3" width="119.28515625" style="30" customWidth="1"/>
    <col min="4" max="8" width="16.140625" style="30" customWidth="1"/>
    <col min="9" max="9" width="19.85546875" style="30" customWidth="1"/>
    <col min="10" max="16384" width="9.140625" style="30"/>
  </cols>
  <sheetData>
    <row r="1" spans="2:9" ht="15" thickBot="1" x14ac:dyDescent="0.25"/>
    <row r="2" spans="2:9" ht="18" x14ac:dyDescent="0.25">
      <c r="B2" s="31"/>
      <c r="C2" s="32" t="s">
        <v>1188</v>
      </c>
      <c r="D2" s="32"/>
      <c r="E2" s="32"/>
      <c r="F2" s="32"/>
      <c r="G2" s="32"/>
      <c r="H2" s="32"/>
      <c r="I2" s="37"/>
    </row>
    <row r="3" spans="2:9" ht="18" x14ac:dyDescent="0.25">
      <c r="B3" s="35"/>
      <c r="C3" s="36" t="s">
        <v>1190</v>
      </c>
      <c r="D3" s="36"/>
      <c r="E3" s="36"/>
      <c r="F3" s="36"/>
      <c r="G3" s="36"/>
      <c r="H3" s="36"/>
      <c r="I3" s="38"/>
    </row>
    <row r="4" spans="2:9" ht="18" x14ac:dyDescent="0.25">
      <c r="B4" s="35"/>
      <c r="C4" s="36"/>
      <c r="D4" s="36"/>
      <c r="E4" s="36"/>
      <c r="F4" s="36"/>
      <c r="G4" s="36"/>
      <c r="H4" s="36"/>
      <c r="I4" s="38"/>
    </row>
    <row r="5" spans="2:9" ht="18" x14ac:dyDescent="0.25">
      <c r="B5" s="35"/>
      <c r="C5" s="36"/>
      <c r="D5" s="36"/>
      <c r="E5" s="36"/>
      <c r="F5" s="36"/>
      <c r="G5" s="36"/>
      <c r="H5" s="36"/>
      <c r="I5" s="38"/>
    </row>
    <row r="6" spans="2:9" ht="18" x14ac:dyDescent="0.25">
      <c r="B6" s="35"/>
      <c r="C6" s="36"/>
      <c r="D6" s="36"/>
      <c r="E6" s="36"/>
      <c r="F6" s="36"/>
      <c r="G6" s="36"/>
      <c r="H6" s="36"/>
      <c r="I6" s="38"/>
    </row>
    <row r="7" spans="2:9" ht="18" x14ac:dyDescent="0.25">
      <c r="B7" s="35"/>
      <c r="C7" s="36"/>
      <c r="D7" s="36"/>
      <c r="E7" s="36"/>
      <c r="F7" s="36"/>
      <c r="G7" s="36"/>
      <c r="H7" s="36"/>
      <c r="I7" s="38"/>
    </row>
    <row r="8" spans="2:9" ht="18" x14ac:dyDescent="0.25">
      <c r="B8" s="35"/>
      <c r="C8" s="36"/>
      <c r="D8" s="36"/>
      <c r="E8" s="36"/>
      <c r="F8" s="36"/>
      <c r="G8" s="36"/>
      <c r="H8" s="36"/>
      <c r="I8" s="38"/>
    </row>
    <row r="9" spans="2:9" ht="18" x14ac:dyDescent="0.25">
      <c r="B9" s="35"/>
      <c r="C9" s="36"/>
      <c r="D9" s="36"/>
      <c r="E9" s="36"/>
      <c r="F9" s="36"/>
      <c r="G9" s="36"/>
      <c r="H9" s="36"/>
      <c r="I9" s="38"/>
    </row>
    <row r="10" spans="2:9" ht="18" x14ac:dyDescent="0.25">
      <c r="B10" s="35"/>
      <c r="C10" s="36"/>
      <c r="D10" s="36"/>
      <c r="E10" s="36"/>
      <c r="F10" s="36"/>
      <c r="G10" s="36"/>
      <c r="H10" s="36"/>
      <c r="I10" s="38"/>
    </row>
    <row r="11" spans="2:9" ht="18" x14ac:dyDescent="0.25">
      <c r="B11" s="35"/>
      <c r="C11" s="36"/>
      <c r="D11" s="36"/>
      <c r="E11" s="36"/>
      <c r="F11" s="36"/>
      <c r="G11" s="36"/>
      <c r="H11" s="36"/>
      <c r="I11" s="38"/>
    </row>
    <row r="12" spans="2:9" ht="18" x14ac:dyDescent="0.25">
      <c r="B12" s="35"/>
      <c r="C12" s="36"/>
      <c r="D12" s="36"/>
      <c r="E12" s="36"/>
      <c r="F12" s="36"/>
      <c r="G12" s="36"/>
      <c r="H12" s="36"/>
      <c r="I12" s="38"/>
    </row>
    <row r="13" spans="2:9" ht="18" x14ac:dyDescent="0.25">
      <c r="B13" s="35"/>
      <c r="C13" s="36"/>
      <c r="D13" s="36"/>
      <c r="E13" s="36"/>
      <c r="F13" s="36"/>
      <c r="G13" s="36"/>
      <c r="H13" s="36"/>
      <c r="I13" s="38"/>
    </row>
    <row r="14" spans="2:9" ht="18" x14ac:dyDescent="0.25">
      <c r="B14" s="35"/>
      <c r="C14" s="36"/>
      <c r="D14" s="36"/>
      <c r="E14" s="36"/>
      <c r="F14" s="36"/>
      <c r="G14" s="36"/>
      <c r="H14" s="36"/>
      <c r="I14" s="38"/>
    </row>
    <row r="15" spans="2:9" ht="18" x14ac:dyDescent="0.25">
      <c r="B15" s="35"/>
      <c r="C15" s="36"/>
      <c r="D15" s="36"/>
      <c r="E15" s="36"/>
      <c r="F15" s="36"/>
      <c r="G15" s="36"/>
      <c r="H15" s="36"/>
      <c r="I15" s="38"/>
    </row>
    <row r="16" spans="2:9" ht="18" x14ac:dyDescent="0.25">
      <c r="B16" s="35"/>
      <c r="C16" s="36"/>
      <c r="D16" s="36"/>
      <c r="E16" s="36"/>
      <c r="F16" s="36"/>
      <c r="G16" s="36"/>
      <c r="H16" s="36"/>
      <c r="I16" s="38"/>
    </row>
    <row r="17" spans="2:9" ht="18" x14ac:dyDescent="0.25">
      <c r="B17" s="35"/>
      <c r="C17" s="36"/>
      <c r="D17" s="36"/>
      <c r="E17" s="36"/>
      <c r="F17" s="36"/>
      <c r="G17" s="36"/>
      <c r="H17" s="36"/>
      <c r="I17" s="38"/>
    </row>
    <row r="18" spans="2:9" ht="18.75" thickBot="1" x14ac:dyDescent="0.3">
      <c r="B18" s="33"/>
      <c r="C18" s="34"/>
      <c r="D18" s="34"/>
      <c r="E18" s="34"/>
      <c r="F18" s="34"/>
      <c r="G18" s="34"/>
      <c r="H18" s="34"/>
      <c r="I18" s="39"/>
    </row>
    <row r="19" spans="2:9" ht="15" thickBot="1" x14ac:dyDescent="0.25"/>
    <row r="20" spans="2:9" ht="18" x14ac:dyDescent="0.25">
      <c r="B20" s="31"/>
      <c r="C20" s="32" t="s">
        <v>1196</v>
      </c>
      <c r="D20" s="32"/>
      <c r="E20" s="32"/>
      <c r="F20" s="32"/>
      <c r="G20" s="32"/>
      <c r="H20" s="32"/>
      <c r="I20" s="37"/>
    </row>
    <row r="21" spans="2:9" ht="18" x14ac:dyDescent="0.25">
      <c r="B21" s="35"/>
      <c r="C21" s="36" t="s">
        <v>1197</v>
      </c>
      <c r="D21" s="36"/>
      <c r="E21" s="36"/>
      <c r="F21" s="36"/>
      <c r="G21" s="36"/>
      <c r="H21" s="36"/>
      <c r="I21" s="38"/>
    </row>
    <row r="22" spans="2:9" ht="18" x14ac:dyDescent="0.25">
      <c r="B22" s="35"/>
      <c r="C22" s="36" t="s">
        <v>1189</v>
      </c>
      <c r="D22" s="36"/>
      <c r="E22" s="36"/>
      <c r="F22" s="36"/>
      <c r="G22" s="36"/>
      <c r="H22" s="36"/>
      <c r="I22" s="38"/>
    </row>
    <row r="23" spans="2:9" ht="18" x14ac:dyDescent="0.25">
      <c r="B23" s="35"/>
      <c r="C23" s="36"/>
      <c r="D23" s="36"/>
      <c r="E23" s="36"/>
      <c r="F23" s="36"/>
      <c r="G23" s="36"/>
      <c r="H23" s="36"/>
      <c r="I23" s="38"/>
    </row>
    <row r="24" spans="2:9" ht="18" x14ac:dyDescent="0.25">
      <c r="B24" s="35"/>
      <c r="C24" s="36"/>
      <c r="D24" s="36"/>
      <c r="E24" s="36"/>
      <c r="F24" s="36"/>
      <c r="G24" s="36"/>
      <c r="H24" s="36"/>
      <c r="I24" s="38"/>
    </row>
    <row r="25" spans="2:9" ht="18" x14ac:dyDescent="0.25">
      <c r="B25" s="35"/>
      <c r="C25" s="36"/>
      <c r="D25" s="36"/>
      <c r="E25" s="36"/>
      <c r="F25" s="36"/>
      <c r="G25" s="36"/>
      <c r="H25" s="36"/>
      <c r="I25" s="38"/>
    </row>
    <row r="26" spans="2:9" ht="18" x14ac:dyDescent="0.25">
      <c r="B26" s="35"/>
      <c r="C26" s="36"/>
      <c r="D26" s="36"/>
      <c r="E26" s="36"/>
      <c r="F26" s="36"/>
      <c r="G26" s="36"/>
      <c r="H26" s="36"/>
      <c r="I26" s="38"/>
    </row>
    <row r="27" spans="2:9" ht="18" x14ac:dyDescent="0.25">
      <c r="B27" s="35"/>
      <c r="C27" s="36"/>
      <c r="D27" s="36"/>
      <c r="E27" s="36"/>
      <c r="F27" s="36"/>
      <c r="G27" s="36"/>
      <c r="H27" s="36"/>
      <c r="I27" s="38"/>
    </row>
    <row r="28" spans="2:9" ht="18" x14ac:dyDescent="0.25">
      <c r="B28" s="35"/>
      <c r="C28" s="36"/>
      <c r="D28" s="36"/>
      <c r="E28" s="36"/>
      <c r="F28" s="36"/>
      <c r="G28" s="36"/>
      <c r="H28" s="36"/>
      <c r="I28" s="38"/>
    </row>
    <row r="29" spans="2:9" ht="18" x14ac:dyDescent="0.25">
      <c r="B29" s="35"/>
      <c r="C29" s="36"/>
      <c r="D29" s="36"/>
      <c r="E29" s="36"/>
      <c r="F29" s="36"/>
      <c r="G29" s="36"/>
      <c r="H29" s="36"/>
      <c r="I29" s="38"/>
    </row>
    <row r="30" spans="2:9" ht="18" x14ac:dyDescent="0.25">
      <c r="B30" s="35"/>
      <c r="C30" s="36"/>
      <c r="D30" s="36"/>
      <c r="E30" s="36"/>
      <c r="F30" s="36"/>
      <c r="G30" s="36"/>
      <c r="H30" s="36"/>
      <c r="I30" s="38"/>
    </row>
    <row r="31" spans="2:9" ht="18" x14ac:dyDescent="0.25">
      <c r="B31" s="35"/>
      <c r="C31" s="36"/>
      <c r="E31" s="36"/>
      <c r="F31" s="36"/>
      <c r="G31" s="36"/>
      <c r="H31" s="36"/>
      <c r="I31" s="38"/>
    </row>
    <row r="32" spans="2:9" ht="18" x14ac:dyDescent="0.25">
      <c r="B32" s="35"/>
      <c r="C32" s="36"/>
      <c r="D32" s="36" t="s">
        <v>1195</v>
      </c>
      <c r="E32" s="36"/>
      <c r="F32" s="36"/>
      <c r="G32" s="36"/>
      <c r="H32" s="36"/>
      <c r="I32" s="38"/>
    </row>
    <row r="33" spans="2:9" ht="18" x14ac:dyDescent="0.25">
      <c r="B33" s="35"/>
      <c r="C33" s="36"/>
      <c r="D33" s="36" t="s">
        <v>1198</v>
      </c>
      <c r="E33" s="36"/>
      <c r="F33" s="36"/>
      <c r="G33" s="36"/>
      <c r="H33" s="36"/>
      <c r="I33" s="38"/>
    </row>
    <row r="34" spans="2:9" ht="18" x14ac:dyDescent="0.25">
      <c r="B34" s="35"/>
      <c r="C34" s="36"/>
      <c r="D34" s="36"/>
      <c r="E34" s="36"/>
      <c r="F34" s="36"/>
      <c r="G34" s="36"/>
      <c r="H34" s="36"/>
      <c r="I34" s="38"/>
    </row>
    <row r="35" spans="2:9" ht="18" x14ac:dyDescent="0.25">
      <c r="B35" s="35"/>
      <c r="C35" s="36"/>
      <c r="D35" s="36"/>
      <c r="E35" s="36"/>
      <c r="F35" s="36"/>
      <c r="G35" s="36"/>
      <c r="H35" s="36"/>
      <c r="I35" s="38"/>
    </row>
    <row r="36" spans="2:9" ht="18" x14ac:dyDescent="0.25">
      <c r="B36" s="35"/>
      <c r="C36" s="36"/>
      <c r="D36" s="36"/>
      <c r="E36" s="36"/>
      <c r="F36" s="36"/>
      <c r="G36" s="36"/>
      <c r="H36" s="36"/>
      <c r="I36" s="38"/>
    </row>
    <row r="37" spans="2:9" ht="18.75" thickBot="1" x14ac:dyDescent="0.3">
      <c r="B37" s="33"/>
      <c r="C37" s="34"/>
      <c r="D37" s="34"/>
      <c r="E37" s="34"/>
      <c r="F37" s="34"/>
      <c r="G37" s="34"/>
      <c r="H37" s="34"/>
      <c r="I37" s="39"/>
    </row>
    <row r="39" spans="2:9" ht="15" thickBot="1" x14ac:dyDescent="0.25"/>
    <row r="40" spans="2:9" ht="18" x14ac:dyDescent="0.25">
      <c r="B40" s="31"/>
      <c r="C40" s="32" t="s">
        <v>1192</v>
      </c>
      <c r="D40" s="32"/>
      <c r="E40" s="32"/>
      <c r="F40" s="32"/>
      <c r="G40" s="32"/>
      <c r="H40" s="32"/>
      <c r="I40" s="37"/>
    </row>
    <row r="41" spans="2:9" ht="18" x14ac:dyDescent="0.25">
      <c r="B41" s="35"/>
      <c r="C41" s="36" t="s">
        <v>1193</v>
      </c>
      <c r="D41" s="36"/>
      <c r="E41" s="36"/>
      <c r="F41" s="36"/>
      <c r="G41" s="36"/>
      <c r="H41" s="36"/>
      <c r="I41" s="38"/>
    </row>
    <row r="42" spans="2:9" ht="18" x14ac:dyDescent="0.25">
      <c r="B42" s="35"/>
      <c r="C42" s="36" t="s">
        <v>1194</v>
      </c>
      <c r="D42" s="36"/>
      <c r="E42" s="36"/>
      <c r="F42" s="36"/>
      <c r="G42" s="36"/>
      <c r="H42" s="36"/>
      <c r="I42" s="38"/>
    </row>
    <row r="43" spans="2:9" ht="18" x14ac:dyDescent="0.25">
      <c r="B43" s="35"/>
      <c r="C43" s="36"/>
      <c r="D43" s="36"/>
      <c r="E43" s="36"/>
      <c r="F43" s="36"/>
      <c r="G43" s="36"/>
      <c r="H43" s="36"/>
      <c r="I43" s="38"/>
    </row>
    <row r="44" spans="2:9" ht="18" x14ac:dyDescent="0.25">
      <c r="B44" s="35"/>
      <c r="C44" s="36"/>
      <c r="D44" s="36"/>
      <c r="E44" s="36"/>
      <c r="F44" s="36"/>
      <c r="G44" s="36"/>
      <c r="H44" s="36"/>
      <c r="I44" s="38"/>
    </row>
    <row r="45" spans="2:9" ht="18" x14ac:dyDescent="0.25">
      <c r="B45" s="35"/>
      <c r="C45" s="36"/>
      <c r="D45" s="36"/>
      <c r="E45" s="36"/>
      <c r="F45" s="36"/>
      <c r="G45" s="36"/>
      <c r="H45" s="36"/>
      <c r="I45" s="38"/>
    </row>
    <row r="46" spans="2:9" ht="18" x14ac:dyDescent="0.25">
      <c r="B46" s="35"/>
      <c r="C46" s="36"/>
      <c r="D46" s="36"/>
      <c r="E46" s="36"/>
      <c r="F46" s="36"/>
      <c r="G46" s="36"/>
      <c r="H46" s="36"/>
      <c r="I46" s="38"/>
    </row>
    <row r="47" spans="2:9" ht="18" x14ac:dyDescent="0.25">
      <c r="B47" s="35"/>
      <c r="C47" s="36"/>
      <c r="D47" s="36"/>
      <c r="E47" s="36"/>
      <c r="F47" s="36"/>
      <c r="G47" s="36"/>
      <c r="H47" s="36"/>
      <c r="I47" s="38"/>
    </row>
    <row r="48" spans="2:9" ht="18" x14ac:dyDescent="0.25">
      <c r="B48" s="35"/>
      <c r="C48" s="36"/>
      <c r="D48" s="36"/>
      <c r="E48" s="36"/>
      <c r="F48" s="36"/>
      <c r="G48" s="36"/>
      <c r="H48" s="36"/>
      <c r="I48" s="38"/>
    </row>
    <row r="49" spans="2:9" ht="18" x14ac:dyDescent="0.25">
      <c r="B49" s="35"/>
      <c r="C49" s="36"/>
      <c r="D49" s="36"/>
      <c r="E49" s="36"/>
      <c r="F49" s="36"/>
      <c r="G49" s="36"/>
      <c r="H49" s="36"/>
      <c r="I49" s="38"/>
    </row>
    <row r="50" spans="2:9" ht="18" x14ac:dyDescent="0.25">
      <c r="B50" s="35"/>
      <c r="C50" s="36"/>
      <c r="D50" s="36"/>
      <c r="E50" s="36"/>
      <c r="F50" s="36"/>
      <c r="G50" s="36"/>
      <c r="H50" s="36"/>
      <c r="I50" s="38"/>
    </row>
    <row r="51" spans="2:9" ht="18" x14ac:dyDescent="0.25">
      <c r="B51" s="35"/>
      <c r="C51" s="36"/>
      <c r="D51" s="36"/>
      <c r="E51" s="36"/>
      <c r="F51" s="36"/>
      <c r="G51" s="36"/>
      <c r="H51" s="36"/>
      <c r="I51" s="38"/>
    </row>
    <row r="52" spans="2:9" ht="18" x14ac:dyDescent="0.25">
      <c r="B52" s="35"/>
      <c r="C52" s="36"/>
      <c r="D52" s="36"/>
      <c r="E52" s="36"/>
      <c r="F52" s="36"/>
      <c r="G52" s="36"/>
      <c r="H52" s="36"/>
      <c r="I52" s="38"/>
    </row>
    <row r="53" spans="2:9" ht="18" x14ac:dyDescent="0.25">
      <c r="B53" s="35"/>
      <c r="C53" s="36" t="s">
        <v>1191</v>
      </c>
      <c r="D53" s="36"/>
      <c r="E53" s="36"/>
      <c r="F53" s="36"/>
      <c r="G53" s="36"/>
      <c r="H53" s="36"/>
      <c r="I53" s="38"/>
    </row>
    <row r="54" spans="2:9" ht="18.75" thickBot="1" x14ac:dyDescent="0.3">
      <c r="B54" s="33"/>
      <c r="C54" s="34"/>
      <c r="D54" s="34"/>
      <c r="E54" s="34"/>
      <c r="F54" s="34"/>
      <c r="G54" s="34"/>
      <c r="H54" s="34"/>
      <c r="I54" s="39"/>
    </row>
  </sheetData>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1"/>
  <sheetViews>
    <sheetView topLeftCell="C1" workbookViewId="0">
      <pane ySplit="1" topLeftCell="A2" activePane="bottomLeft" state="frozen"/>
      <selection pane="bottomLeft" activeCell="W2" sqref="W2:W6"/>
    </sheetView>
  </sheetViews>
  <sheetFormatPr defaultColWidth="30.5703125" defaultRowHeight="11.25" x14ac:dyDescent="0.25"/>
  <cols>
    <col min="1" max="1" width="10.7109375" style="7" customWidth="1"/>
    <col min="2" max="2" width="12.140625" style="11" customWidth="1"/>
    <col min="3" max="3" width="30.5703125" style="7" customWidth="1"/>
    <col min="4" max="4" width="11" style="7" customWidth="1"/>
    <col min="5" max="5" width="30.5703125" style="7" customWidth="1"/>
    <col min="6" max="6" width="30.5703125" style="11" customWidth="1"/>
    <col min="7" max="7" width="30.5703125" style="7" customWidth="1"/>
    <col min="8" max="8" width="9.7109375" style="11" customWidth="1"/>
    <col min="9" max="9" width="30.5703125" style="7"/>
    <col min="10" max="10" width="17.85546875" style="11" customWidth="1"/>
    <col min="11" max="11" width="12.7109375" style="11" customWidth="1"/>
    <col min="12" max="12" width="27.7109375" style="7" customWidth="1"/>
    <col min="13" max="13" width="30.5703125" style="7"/>
    <col min="14" max="14" width="71.28515625" style="7" customWidth="1"/>
    <col min="15" max="15" width="55" style="7" customWidth="1"/>
    <col min="16" max="20" width="15.42578125" style="11" customWidth="1"/>
    <col min="21" max="22" width="30.5703125" style="11"/>
    <col min="23" max="23" width="54.140625" style="11" customWidth="1"/>
    <col min="24" max="16384" width="30.5703125" style="11"/>
  </cols>
  <sheetData>
    <row r="1" spans="1:23" s="23" customFormat="1" ht="45" x14ac:dyDescent="0.25">
      <c r="A1" s="5" t="s">
        <v>1107</v>
      </c>
      <c r="B1" s="5" t="s">
        <v>0</v>
      </c>
      <c r="C1" s="5" t="s">
        <v>1</v>
      </c>
      <c r="D1" s="5" t="s">
        <v>2</v>
      </c>
      <c r="E1" s="5" t="s">
        <v>3</v>
      </c>
      <c r="F1" s="5" t="s">
        <v>4</v>
      </c>
      <c r="G1" s="5" t="s">
        <v>1093</v>
      </c>
      <c r="H1" s="5" t="s">
        <v>5</v>
      </c>
      <c r="I1" s="5" t="s">
        <v>6</v>
      </c>
      <c r="J1" s="5" t="s">
        <v>7</v>
      </c>
      <c r="K1" s="5" t="s">
        <v>8</v>
      </c>
      <c r="L1" s="5" t="s">
        <v>9</v>
      </c>
      <c r="M1" s="5" t="s">
        <v>10</v>
      </c>
      <c r="N1" s="5" t="s">
        <v>11</v>
      </c>
      <c r="O1" s="5" t="s">
        <v>1106</v>
      </c>
      <c r="P1" s="5" t="s">
        <v>12</v>
      </c>
      <c r="Q1" s="5" t="s">
        <v>791</v>
      </c>
      <c r="R1" s="5" t="s">
        <v>792</v>
      </c>
      <c r="S1" s="5" t="s">
        <v>793</v>
      </c>
      <c r="T1" s="5" t="s">
        <v>794</v>
      </c>
      <c r="U1" s="5" t="s">
        <v>1176</v>
      </c>
      <c r="W1" s="23" t="s">
        <v>1185</v>
      </c>
    </row>
    <row r="2" spans="1:23" ht="78.75" x14ac:dyDescent="0.25">
      <c r="A2" s="6">
        <f t="shared" ref="A2:A64" si="0">H2</f>
        <v>16</v>
      </c>
      <c r="B2" s="26">
        <v>1</v>
      </c>
      <c r="C2" s="27" t="s">
        <v>13</v>
      </c>
      <c r="D2" s="26">
        <v>1</v>
      </c>
      <c r="E2" s="27" t="s">
        <v>14</v>
      </c>
      <c r="F2" s="10" t="s">
        <v>15</v>
      </c>
      <c r="G2" s="6" t="s">
        <v>795</v>
      </c>
      <c r="H2" s="10">
        <v>16</v>
      </c>
      <c r="I2" s="6" t="s">
        <v>16</v>
      </c>
      <c r="J2" s="10" t="s">
        <v>1120</v>
      </c>
      <c r="K2" s="10">
        <v>3.35</v>
      </c>
      <c r="L2" s="6" t="s">
        <v>17</v>
      </c>
      <c r="M2" s="6" t="s">
        <v>18</v>
      </c>
      <c r="N2" s="6" t="s">
        <v>19</v>
      </c>
      <c r="O2" s="6" t="s">
        <v>796</v>
      </c>
      <c r="P2" s="6" t="s">
        <v>20</v>
      </c>
      <c r="Q2" s="10">
        <v>3.36</v>
      </c>
      <c r="R2" s="10">
        <v>3.37</v>
      </c>
      <c r="S2" s="10">
        <v>3.38</v>
      </c>
      <c r="T2" s="6">
        <v>3.39</v>
      </c>
      <c r="U2" s="6"/>
      <c r="W2" s="11" t="s">
        <v>1180</v>
      </c>
    </row>
    <row r="3" spans="1:23" ht="56.25" x14ac:dyDescent="0.25">
      <c r="A3" s="6">
        <f t="shared" si="0"/>
        <v>17</v>
      </c>
      <c r="B3" s="26">
        <v>1</v>
      </c>
      <c r="C3" s="27" t="s">
        <v>13</v>
      </c>
      <c r="D3" s="26">
        <v>1</v>
      </c>
      <c r="E3" s="27" t="s">
        <v>14</v>
      </c>
      <c r="F3" s="10" t="s">
        <v>15</v>
      </c>
      <c r="G3" s="6" t="s">
        <v>795</v>
      </c>
      <c r="H3" s="10">
        <v>17</v>
      </c>
      <c r="I3" s="6" t="s">
        <v>21</v>
      </c>
      <c r="J3" s="10" t="s">
        <v>32</v>
      </c>
      <c r="K3" s="10">
        <v>72.55</v>
      </c>
      <c r="L3" s="6" t="s">
        <v>22</v>
      </c>
      <c r="M3" s="6" t="s">
        <v>23</v>
      </c>
      <c r="N3" s="6" t="s">
        <v>24</v>
      </c>
      <c r="O3" s="6" t="s">
        <v>797</v>
      </c>
      <c r="P3" s="6" t="s">
        <v>20</v>
      </c>
      <c r="Q3" s="10">
        <v>72.8</v>
      </c>
      <c r="R3" s="10">
        <v>73.05</v>
      </c>
      <c r="S3" s="10">
        <v>73.3</v>
      </c>
      <c r="T3" s="6">
        <v>73.25</v>
      </c>
      <c r="U3" s="6"/>
      <c r="W3" s="11" t="s">
        <v>1186</v>
      </c>
    </row>
    <row r="4" spans="1:23" ht="123.75" x14ac:dyDescent="0.25">
      <c r="A4" s="6">
        <f t="shared" si="0"/>
        <v>18</v>
      </c>
      <c r="B4" s="26">
        <v>1</v>
      </c>
      <c r="C4" s="27" t="s">
        <v>13</v>
      </c>
      <c r="D4" s="26">
        <v>1</v>
      </c>
      <c r="E4" s="27" t="s">
        <v>14</v>
      </c>
      <c r="F4" s="10" t="s">
        <v>15</v>
      </c>
      <c r="G4" s="6" t="s">
        <v>795</v>
      </c>
      <c r="H4" s="10">
        <v>18</v>
      </c>
      <c r="I4" s="6" t="s">
        <v>25</v>
      </c>
      <c r="J4" s="10" t="s">
        <v>26</v>
      </c>
      <c r="K4" s="10">
        <v>47.5</v>
      </c>
      <c r="L4" s="6" t="s">
        <v>27</v>
      </c>
      <c r="M4" s="6" t="s">
        <v>28</v>
      </c>
      <c r="N4" s="6" t="s">
        <v>29</v>
      </c>
      <c r="O4" s="6" t="s">
        <v>1182</v>
      </c>
      <c r="P4" s="6" t="s">
        <v>20</v>
      </c>
      <c r="Q4" s="10">
        <v>51.5</v>
      </c>
      <c r="R4" s="10">
        <v>55</v>
      </c>
      <c r="S4" s="10">
        <v>58.5</v>
      </c>
      <c r="T4" s="6">
        <v>62</v>
      </c>
      <c r="U4" s="6"/>
      <c r="W4" s="11" t="s">
        <v>1177</v>
      </c>
    </row>
    <row r="5" spans="1:23" ht="67.5" x14ac:dyDescent="0.25">
      <c r="A5" s="6">
        <f t="shared" si="0"/>
        <v>19</v>
      </c>
      <c r="B5" s="26">
        <v>1</v>
      </c>
      <c r="C5" s="27" t="s">
        <v>13</v>
      </c>
      <c r="D5" s="26">
        <v>2</v>
      </c>
      <c r="E5" s="27" t="s">
        <v>30</v>
      </c>
      <c r="F5" s="10" t="s">
        <v>15</v>
      </c>
      <c r="G5" s="6" t="s">
        <v>798</v>
      </c>
      <c r="H5" s="10">
        <v>19</v>
      </c>
      <c r="I5" s="6" t="s">
        <v>31</v>
      </c>
      <c r="J5" s="10" t="s">
        <v>32</v>
      </c>
      <c r="K5" s="10">
        <v>89.7</v>
      </c>
      <c r="L5" s="6" t="s">
        <v>33</v>
      </c>
      <c r="M5" s="6" t="s">
        <v>34</v>
      </c>
      <c r="N5" s="6" t="s">
        <v>35</v>
      </c>
      <c r="O5" s="6" t="s">
        <v>1181</v>
      </c>
      <c r="P5" s="6" t="s">
        <v>20</v>
      </c>
      <c r="Q5" s="10">
        <v>22</v>
      </c>
      <c r="R5" s="10">
        <v>23</v>
      </c>
      <c r="S5" s="10">
        <v>24</v>
      </c>
      <c r="T5" s="6">
        <v>25</v>
      </c>
      <c r="U5" s="6" t="s">
        <v>1155</v>
      </c>
      <c r="W5" s="11" t="s">
        <v>1178</v>
      </c>
    </row>
    <row r="6" spans="1:23" ht="33.75" x14ac:dyDescent="0.25">
      <c r="A6" s="6">
        <f t="shared" si="0"/>
        <v>20</v>
      </c>
      <c r="B6" s="26">
        <v>1</v>
      </c>
      <c r="C6" s="27" t="s">
        <v>13</v>
      </c>
      <c r="D6" s="26">
        <v>2</v>
      </c>
      <c r="E6" s="27" t="s">
        <v>30</v>
      </c>
      <c r="F6" s="10" t="s">
        <v>15</v>
      </c>
      <c r="G6" s="6" t="s">
        <v>799</v>
      </c>
      <c r="H6" s="10">
        <v>20</v>
      </c>
      <c r="I6" s="6" t="s">
        <v>36</v>
      </c>
      <c r="J6" s="10" t="s">
        <v>32</v>
      </c>
      <c r="K6" s="10">
        <v>50.7</v>
      </c>
      <c r="L6" s="6" t="s">
        <v>37</v>
      </c>
      <c r="M6" s="6" t="s">
        <v>38</v>
      </c>
      <c r="N6" s="6" t="s">
        <v>39</v>
      </c>
      <c r="O6" s="6" t="s">
        <v>800</v>
      </c>
      <c r="P6" s="6" t="s">
        <v>20</v>
      </c>
      <c r="Q6" s="10">
        <v>55</v>
      </c>
      <c r="R6" s="10">
        <v>60</v>
      </c>
      <c r="S6" s="10">
        <v>65</v>
      </c>
      <c r="T6" s="6">
        <v>70</v>
      </c>
      <c r="U6" s="6"/>
      <c r="W6" s="11" t="s">
        <v>1179</v>
      </c>
    </row>
    <row r="7" spans="1:23" ht="67.5" x14ac:dyDescent="0.25">
      <c r="A7" s="6">
        <f t="shared" si="0"/>
        <v>21</v>
      </c>
      <c r="B7" s="26">
        <v>1</v>
      </c>
      <c r="C7" s="27" t="s">
        <v>13</v>
      </c>
      <c r="D7" s="26">
        <v>2</v>
      </c>
      <c r="E7" s="27" t="s">
        <v>30</v>
      </c>
      <c r="F7" s="10" t="s">
        <v>15</v>
      </c>
      <c r="G7" s="6" t="s">
        <v>801</v>
      </c>
      <c r="H7" s="10">
        <v>21</v>
      </c>
      <c r="I7" s="6" t="s">
        <v>40</v>
      </c>
      <c r="J7" s="10" t="s">
        <v>32</v>
      </c>
      <c r="K7" s="10">
        <v>49</v>
      </c>
      <c r="L7" s="6" t="s">
        <v>41</v>
      </c>
      <c r="M7" s="6" t="s">
        <v>42</v>
      </c>
      <c r="N7" s="6" t="s">
        <v>43</v>
      </c>
      <c r="O7" s="6" t="s">
        <v>802</v>
      </c>
      <c r="P7" s="6" t="s">
        <v>20</v>
      </c>
      <c r="Q7" s="10">
        <v>51</v>
      </c>
      <c r="R7" s="10">
        <v>52</v>
      </c>
      <c r="S7" s="10">
        <v>53</v>
      </c>
      <c r="T7" s="6">
        <v>54</v>
      </c>
      <c r="U7" s="6"/>
    </row>
    <row r="8" spans="1:23" ht="67.5" x14ac:dyDescent="0.25">
      <c r="A8" s="6">
        <f t="shared" si="0"/>
        <v>22</v>
      </c>
      <c r="B8" s="26">
        <v>1</v>
      </c>
      <c r="C8" s="27" t="s">
        <v>13</v>
      </c>
      <c r="D8" s="26">
        <v>3</v>
      </c>
      <c r="E8" s="27" t="s">
        <v>44</v>
      </c>
      <c r="F8" s="10" t="s">
        <v>15</v>
      </c>
      <c r="G8" s="6" t="s">
        <v>803</v>
      </c>
      <c r="H8" s="10">
        <v>22</v>
      </c>
      <c r="I8" s="6" t="s">
        <v>45</v>
      </c>
      <c r="J8" s="10" t="s">
        <v>32</v>
      </c>
      <c r="K8" s="10">
        <v>100.18</v>
      </c>
      <c r="L8" s="6" t="s">
        <v>46</v>
      </c>
      <c r="M8" s="6" t="s">
        <v>47</v>
      </c>
      <c r="N8" s="6" t="s">
        <v>48</v>
      </c>
      <c r="O8" s="6" t="s">
        <v>804</v>
      </c>
      <c r="P8" s="6" t="s">
        <v>20</v>
      </c>
      <c r="Q8" s="10">
        <v>100.59</v>
      </c>
      <c r="R8" s="10">
        <v>100.59</v>
      </c>
      <c r="S8" s="10">
        <v>100.59</v>
      </c>
      <c r="T8" s="6">
        <v>100.59</v>
      </c>
      <c r="U8" s="6"/>
    </row>
    <row r="9" spans="1:23" ht="90" x14ac:dyDescent="0.25">
      <c r="A9" s="6">
        <f t="shared" si="0"/>
        <v>24</v>
      </c>
      <c r="B9" s="26">
        <v>1</v>
      </c>
      <c r="C9" s="27" t="s">
        <v>13</v>
      </c>
      <c r="D9" s="26">
        <v>3</v>
      </c>
      <c r="E9" s="27" t="s">
        <v>44</v>
      </c>
      <c r="F9" s="10" t="s">
        <v>15</v>
      </c>
      <c r="G9" s="6" t="s">
        <v>805</v>
      </c>
      <c r="H9" s="10">
        <v>24</v>
      </c>
      <c r="I9" s="6" t="s">
        <v>50</v>
      </c>
      <c r="J9" s="10" t="s">
        <v>1121</v>
      </c>
      <c r="K9" s="10">
        <v>2.9</v>
      </c>
      <c r="L9" s="6" t="s">
        <v>51</v>
      </c>
      <c r="M9" s="6" t="s">
        <v>52</v>
      </c>
      <c r="N9" s="6" t="s">
        <v>53</v>
      </c>
      <c r="O9" s="6" t="s">
        <v>806</v>
      </c>
      <c r="P9" s="6" t="s">
        <v>20</v>
      </c>
      <c r="Q9" s="10">
        <v>1</v>
      </c>
      <c r="R9" s="10">
        <v>1</v>
      </c>
      <c r="S9" s="10">
        <v>1</v>
      </c>
      <c r="T9" s="6">
        <v>1</v>
      </c>
      <c r="U9" s="6"/>
    </row>
    <row r="10" spans="1:23" ht="146.25" x14ac:dyDescent="0.25">
      <c r="A10" s="6">
        <f t="shared" si="0"/>
        <v>25</v>
      </c>
      <c r="B10" s="26">
        <v>1</v>
      </c>
      <c r="C10" s="27" t="s">
        <v>13</v>
      </c>
      <c r="D10" s="26">
        <v>3</v>
      </c>
      <c r="E10" s="27" t="s">
        <v>44</v>
      </c>
      <c r="F10" s="10" t="s">
        <v>15</v>
      </c>
      <c r="G10" s="6" t="s">
        <v>805</v>
      </c>
      <c r="H10" s="10">
        <v>25</v>
      </c>
      <c r="I10" s="6" t="s">
        <v>54</v>
      </c>
      <c r="J10" s="10" t="s">
        <v>32</v>
      </c>
      <c r="K10" s="10">
        <v>59.5</v>
      </c>
      <c r="L10" s="6" t="s">
        <v>55</v>
      </c>
      <c r="M10" s="6" t="s">
        <v>56</v>
      </c>
      <c r="N10" s="6" t="s">
        <v>57</v>
      </c>
      <c r="O10" s="6" t="s">
        <v>804</v>
      </c>
      <c r="P10" s="6" t="s">
        <v>58</v>
      </c>
      <c r="Q10" s="10">
        <v>64.42</v>
      </c>
      <c r="R10" s="10">
        <v>63.62</v>
      </c>
      <c r="S10" s="10">
        <v>62.82</v>
      </c>
      <c r="T10" s="6">
        <v>62.03</v>
      </c>
      <c r="U10" s="6"/>
    </row>
    <row r="11" spans="1:23" ht="180" x14ac:dyDescent="0.25">
      <c r="A11" s="6">
        <f t="shared" si="0"/>
        <v>26</v>
      </c>
      <c r="B11" s="26">
        <v>1</v>
      </c>
      <c r="C11" s="27" t="s">
        <v>13</v>
      </c>
      <c r="D11" s="26">
        <v>4</v>
      </c>
      <c r="E11" s="27" t="s">
        <v>59</v>
      </c>
      <c r="F11" s="10" t="s">
        <v>15</v>
      </c>
      <c r="G11" s="6" t="s">
        <v>807</v>
      </c>
      <c r="H11" s="10">
        <v>26</v>
      </c>
      <c r="I11" s="6" t="s">
        <v>60</v>
      </c>
      <c r="J11" s="10" t="s">
        <v>32</v>
      </c>
      <c r="K11" s="10">
        <v>0</v>
      </c>
      <c r="L11" s="6" t="s">
        <v>61</v>
      </c>
      <c r="M11" s="6" t="s">
        <v>62</v>
      </c>
      <c r="N11" s="6" t="s">
        <v>63</v>
      </c>
      <c r="O11" s="6" t="s">
        <v>808</v>
      </c>
      <c r="P11" s="6" t="s">
        <v>20</v>
      </c>
      <c r="Q11" s="10">
        <v>40</v>
      </c>
      <c r="R11" s="10">
        <v>50</v>
      </c>
      <c r="S11" s="10">
        <v>50</v>
      </c>
      <c r="T11" s="6">
        <v>60</v>
      </c>
      <c r="U11" s="6"/>
    </row>
    <row r="12" spans="1:23" ht="213.75" x14ac:dyDescent="0.25">
      <c r="A12" s="6">
        <f t="shared" si="0"/>
        <v>27</v>
      </c>
      <c r="B12" s="26">
        <v>1</v>
      </c>
      <c r="C12" s="27" t="s">
        <v>13</v>
      </c>
      <c r="D12" s="26">
        <v>4</v>
      </c>
      <c r="E12" s="27" t="s">
        <v>59</v>
      </c>
      <c r="F12" s="10" t="s">
        <v>15</v>
      </c>
      <c r="G12" s="6" t="s">
        <v>809</v>
      </c>
      <c r="H12" s="10">
        <v>27</v>
      </c>
      <c r="I12" s="6" t="s">
        <v>64</v>
      </c>
      <c r="J12" s="10" t="s">
        <v>32</v>
      </c>
      <c r="K12" s="10">
        <v>0</v>
      </c>
      <c r="L12" s="6" t="s">
        <v>61</v>
      </c>
      <c r="M12" s="6" t="s">
        <v>65</v>
      </c>
      <c r="N12" s="6" t="s">
        <v>66</v>
      </c>
      <c r="O12" s="6" t="s">
        <v>810</v>
      </c>
      <c r="P12" s="6" t="s">
        <v>20</v>
      </c>
      <c r="Q12" s="10">
        <v>60</v>
      </c>
      <c r="R12" s="10">
        <v>80</v>
      </c>
      <c r="S12" s="10">
        <v>50</v>
      </c>
      <c r="T12" s="6">
        <v>60</v>
      </c>
      <c r="U12" s="6"/>
    </row>
    <row r="13" spans="1:23" ht="191.25" x14ac:dyDescent="0.25">
      <c r="A13" s="6">
        <f t="shared" si="0"/>
        <v>28</v>
      </c>
      <c r="B13" s="26">
        <v>1</v>
      </c>
      <c r="C13" s="27" t="s">
        <v>13</v>
      </c>
      <c r="D13" s="26">
        <v>5</v>
      </c>
      <c r="E13" s="27" t="s">
        <v>67</v>
      </c>
      <c r="F13" s="10" t="s">
        <v>15</v>
      </c>
      <c r="G13" s="6" t="s">
        <v>811</v>
      </c>
      <c r="H13" s="10">
        <v>28</v>
      </c>
      <c r="I13" s="6" t="s">
        <v>69</v>
      </c>
      <c r="J13" s="10" t="s">
        <v>1121</v>
      </c>
      <c r="K13" s="10">
        <v>0.41</v>
      </c>
      <c r="L13" s="6" t="s">
        <v>70</v>
      </c>
      <c r="M13" s="6" t="s">
        <v>71</v>
      </c>
      <c r="N13" s="6" t="s">
        <v>72</v>
      </c>
      <c r="O13" s="6" t="s">
        <v>1083</v>
      </c>
      <c r="P13" s="6" t="s">
        <v>20</v>
      </c>
      <c r="Q13" s="10">
        <v>0.55000000000000004</v>
      </c>
      <c r="R13" s="10">
        <v>0.65</v>
      </c>
      <c r="S13" s="10">
        <v>0.75</v>
      </c>
      <c r="T13" s="6">
        <v>0.8</v>
      </c>
      <c r="U13" s="6" t="s">
        <v>1156</v>
      </c>
    </row>
    <row r="14" spans="1:23" ht="45" x14ac:dyDescent="0.25">
      <c r="A14" s="6">
        <f t="shared" si="0"/>
        <v>29</v>
      </c>
      <c r="B14" s="26">
        <v>1</v>
      </c>
      <c r="C14" s="27" t="s">
        <v>13</v>
      </c>
      <c r="D14" s="26">
        <v>5</v>
      </c>
      <c r="E14" s="27" t="s">
        <v>67</v>
      </c>
      <c r="F14" s="10" t="s">
        <v>68</v>
      </c>
      <c r="G14" s="6" t="s">
        <v>812</v>
      </c>
      <c r="H14" s="10">
        <v>29</v>
      </c>
      <c r="I14" s="6" t="s">
        <v>73</v>
      </c>
      <c r="J14" s="10" t="s">
        <v>32</v>
      </c>
      <c r="K14" s="10">
        <v>70</v>
      </c>
      <c r="L14" s="6" t="s">
        <v>74</v>
      </c>
      <c r="M14" s="6" t="s">
        <v>75</v>
      </c>
      <c r="N14" s="6" t="s">
        <v>76</v>
      </c>
      <c r="O14" s="6" t="s">
        <v>813</v>
      </c>
      <c r="P14" s="6" t="s">
        <v>20</v>
      </c>
      <c r="Q14" s="10">
        <v>75</v>
      </c>
      <c r="R14" s="10">
        <v>80</v>
      </c>
      <c r="S14" s="10">
        <v>85</v>
      </c>
      <c r="T14" s="6">
        <v>85</v>
      </c>
      <c r="U14" s="6"/>
    </row>
    <row r="15" spans="1:23" ht="168.75" x14ac:dyDescent="0.25">
      <c r="A15" s="6">
        <f t="shared" si="0"/>
        <v>30</v>
      </c>
      <c r="B15" s="26">
        <v>1</v>
      </c>
      <c r="C15" s="27" t="s">
        <v>13</v>
      </c>
      <c r="D15" s="26">
        <v>5</v>
      </c>
      <c r="E15" s="27" t="s">
        <v>67</v>
      </c>
      <c r="F15" s="10" t="s">
        <v>68</v>
      </c>
      <c r="G15" s="6" t="s">
        <v>814</v>
      </c>
      <c r="H15" s="10">
        <v>30</v>
      </c>
      <c r="I15" s="6" t="s">
        <v>77</v>
      </c>
      <c r="J15" s="10" t="s">
        <v>32</v>
      </c>
      <c r="K15" s="10">
        <v>5.2</v>
      </c>
      <c r="L15" s="6" t="s">
        <v>78</v>
      </c>
      <c r="M15" s="6" t="s">
        <v>1122</v>
      </c>
      <c r="N15" s="6" t="s">
        <v>1143</v>
      </c>
      <c r="O15" s="6" t="s">
        <v>1183</v>
      </c>
      <c r="P15" s="6" t="s">
        <v>20</v>
      </c>
      <c r="Q15" s="10">
        <v>6.5</v>
      </c>
      <c r="R15" s="10">
        <v>7</v>
      </c>
      <c r="S15" s="10">
        <v>7.5</v>
      </c>
      <c r="T15" s="6">
        <v>8</v>
      </c>
      <c r="U15" s="6" t="s">
        <v>1157</v>
      </c>
    </row>
    <row r="16" spans="1:23" s="13" customFormat="1" ht="45" x14ac:dyDescent="0.25">
      <c r="A16" s="18">
        <f t="shared" si="0"/>
        <v>31</v>
      </c>
      <c r="B16" s="26">
        <v>1</v>
      </c>
      <c r="C16" s="27" t="s">
        <v>13</v>
      </c>
      <c r="D16" s="26">
        <v>5</v>
      </c>
      <c r="E16" s="27" t="s">
        <v>67</v>
      </c>
      <c r="F16" s="19" t="s">
        <v>68</v>
      </c>
      <c r="G16" s="18" t="s">
        <v>812</v>
      </c>
      <c r="H16" s="19">
        <v>31</v>
      </c>
      <c r="I16" s="18" t="s">
        <v>79</v>
      </c>
      <c r="J16" s="19" t="s">
        <v>32</v>
      </c>
      <c r="K16" s="19">
        <v>70</v>
      </c>
      <c r="L16" s="18" t="s">
        <v>80</v>
      </c>
      <c r="M16" s="18" t="s">
        <v>81</v>
      </c>
      <c r="N16" s="6" t="s">
        <v>82</v>
      </c>
      <c r="O16" s="6" t="s">
        <v>815</v>
      </c>
      <c r="P16" s="18" t="s">
        <v>20</v>
      </c>
      <c r="Q16" s="10">
        <v>70</v>
      </c>
      <c r="R16" s="10">
        <v>75</v>
      </c>
      <c r="S16" s="10">
        <v>75</v>
      </c>
      <c r="T16" s="6">
        <v>75</v>
      </c>
      <c r="U16" s="6"/>
    </row>
    <row r="17" spans="1:21" ht="56.25" x14ac:dyDescent="0.25">
      <c r="A17" s="6">
        <f t="shared" si="0"/>
        <v>32</v>
      </c>
      <c r="B17" s="26">
        <v>1</v>
      </c>
      <c r="C17" s="27" t="s">
        <v>13</v>
      </c>
      <c r="D17" s="26">
        <v>6</v>
      </c>
      <c r="E17" s="27" t="s">
        <v>83</v>
      </c>
      <c r="F17" s="10" t="s">
        <v>68</v>
      </c>
      <c r="G17" s="6" t="s">
        <v>816</v>
      </c>
      <c r="H17" s="10">
        <v>32</v>
      </c>
      <c r="I17" s="6" t="s">
        <v>84</v>
      </c>
      <c r="J17" s="10" t="s">
        <v>32</v>
      </c>
      <c r="K17" s="10">
        <v>87.8</v>
      </c>
      <c r="L17" s="6" t="s">
        <v>85</v>
      </c>
      <c r="M17" s="6" t="s">
        <v>86</v>
      </c>
      <c r="N17" s="6" t="s">
        <v>87</v>
      </c>
      <c r="O17" s="6" t="s">
        <v>817</v>
      </c>
      <c r="P17" s="6" t="s">
        <v>20</v>
      </c>
      <c r="Q17" s="10">
        <v>89</v>
      </c>
      <c r="R17" s="10">
        <v>90</v>
      </c>
      <c r="S17" s="10">
        <v>91</v>
      </c>
      <c r="T17" s="6">
        <v>92</v>
      </c>
      <c r="U17" s="6"/>
    </row>
    <row r="18" spans="1:21" ht="33.75" x14ac:dyDescent="0.25">
      <c r="A18" s="6">
        <f t="shared" si="0"/>
        <v>33</v>
      </c>
      <c r="B18" s="26">
        <v>1</v>
      </c>
      <c r="C18" s="27" t="s">
        <v>13</v>
      </c>
      <c r="D18" s="26">
        <v>6</v>
      </c>
      <c r="E18" s="27" t="s">
        <v>83</v>
      </c>
      <c r="F18" s="10" t="s">
        <v>15</v>
      </c>
      <c r="G18" s="6" t="s">
        <v>816</v>
      </c>
      <c r="H18" s="10">
        <v>33</v>
      </c>
      <c r="I18" s="6" t="s">
        <v>88</v>
      </c>
      <c r="J18" s="10" t="s">
        <v>32</v>
      </c>
      <c r="K18" s="10">
        <v>0.17</v>
      </c>
      <c r="L18" s="6" t="s">
        <v>89</v>
      </c>
      <c r="M18" s="6" t="s">
        <v>90</v>
      </c>
      <c r="N18" s="6" t="s">
        <v>91</v>
      </c>
      <c r="O18" s="6" t="s">
        <v>818</v>
      </c>
      <c r="P18" s="6" t="s">
        <v>58</v>
      </c>
      <c r="Q18" s="10">
        <v>0.16</v>
      </c>
      <c r="R18" s="10">
        <v>0.14000000000000001</v>
      </c>
      <c r="S18" s="10">
        <v>0.12</v>
      </c>
      <c r="T18" s="6">
        <v>0.1</v>
      </c>
      <c r="U18" s="6"/>
    </row>
    <row r="19" spans="1:21" ht="45" x14ac:dyDescent="0.25">
      <c r="A19" s="6">
        <f t="shared" si="0"/>
        <v>34</v>
      </c>
      <c r="B19" s="26">
        <v>1</v>
      </c>
      <c r="C19" s="27" t="s">
        <v>13</v>
      </c>
      <c r="D19" s="26">
        <v>6</v>
      </c>
      <c r="E19" s="27" t="s">
        <v>83</v>
      </c>
      <c r="F19" s="10" t="s">
        <v>15</v>
      </c>
      <c r="G19" s="6" t="s">
        <v>819</v>
      </c>
      <c r="H19" s="10">
        <v>34</v>
      </c>
      <c r="I19" s="6" t="s">
        <v>92</v>
      </c>
      <c r="J19" s="10" t="s">
        <v>1123</v>
      </c>
      <c r="K19" s="10">
        <v>180</v>
      </c>
      <c r="L19" s="6" t="s">
        <v>93</v>
      </c>
      <c r="M19" s="6" t="s">
        <v>94</v>
      </c>
      <c r="N19" s="6" t="s">
        <v>95</v>
      </c>
      <c r="O19" s="6" t="s">
        <v>820</v>
      </c>
      <c r="P19" s="6" t="s">
        <v>58</v>
      </c>
      <c r="Q19" s="10">
        <v>170</v>
      </c>
      <c r="R19" s="10">
        <v>155</v>
      </c>
      <c r="S19" s="10">
        <v>135</v>
      </c>
      <c r="T19" s="6">
        <v>120</v>
      </c>
      <c r="U19" s="6"/>
    </row>
    <row r="20" spans="1:21" ht="326.25" x14ac:dyDescent="0.25">
      <c r="A20" s="6">
        <f t="shared" si="0"/>
        <v>35</v>
      </c>
      <c r="B20" s="26">
        <v>1</v>
      </c>
      <c r="C20" s="27" t="s">
        <v>13</v>
      </c>
      <c r="D20" s="26">
        <v>7</v>
      </c>
      <c r="E20" s="27" t="s">
        <v>96</v>
      </c>
      <c r="F20" s="10" t="s">
        <v>15</v>
      </c>
      <c r="G20" s="6" t="s">
        <v>821</v>
      </c>
      <c r="H20" s="10">
        <v>35</v>
      </c>
      <c r="I20" s="6" t="s">
        <v>97</v>
      </c>
      <c r="J20" s="10" t="s">
        <v>32</v>
      </c>
      <c r="K20" s="10">
        <v>22.3</v>
      </c>
      <c r="L20" s="6" t="s">
        <v>98</v>
      </c>
      <c r="M20" s="6" t="s">
        <v>99</v>
      </c>
      <c r="N20" s="6" t="s">
        <v>100</v>
      </c>
      <c r="O20" s="6" t="s">
        <v>822</v>
      </c>
      <c r="P20" s="6" t="s">
        <v>20</v>
      </c>
      <c r="Q20" s="10">
        <v>34.299999999999997</v>
      </c>
      <c r="R20" s="10">
        <v>55</v>
      </c>
      <c r="S20" s="10">
        <v>65</v>
      </c>
      <c r="T20" s="6">
        <v>70</v>
      </c>
      <c r="U20" s="6"/>
    </row>
    <row r="21" spans="1:21" ht="67.5" x14ac:dyDescent="0.25">
      <c r="A21" s="6">
        <f t="shared" si="0"/>
        <v>36</v>
      </c>
      <c r="B21" s="26">
        <v>1</v>
      </c>
      <c r="C21" s="27" t="s">
        <v>13</v>
      </c>
      <c r="D21" s="26">
        <v>7</v>
      </c>
      <c r="E21" s="27" t="s">
        <v>96</v>
      </c>
      <c r="F21" s="10" t="s">
        <v>68</v>
      </c>
      <c r="G21" s="6" t="s">
        <v>823</v>
      </c>
      <c r="H21" s="10">
        <v>36</v>
      </c>
      <c r="I21" s="6" t="s">
        <v>101</v>
      </c>
      <c r="J21" s="10" t="s">
        <v>32</v>
      </c>
      <c r="K21" s="10">
        <v>48.87</v>
      </c>
      <c r="L21" s="6" t="s">
        <v>98</v>
      </c>
      <c r="M21" s="6" t="s">
        <v>102</v>
      </c>
      <c r="N21" s="6" t="s">
        <v>103</v>
      </c>
      <c r="O21" s="6" t="s">
        <v>824</v>
      </c>
      <c r="P21" s="6" t="s">
        <v>20</v>
      </c>
      <c r="Q21" s="10">
        <v>58.12</v>
      </c>
      <c r="R21" s="10">
        <v>67.37</v>
      </c>
      <c r="S21" s="10">
        <v>76.62</v>
      </c>
      <c r="T21" s="6">
        <v>85.87</v>
      </c>
      <c r="U21" s="6"/>
    </row>
    <row r="22" spans="1:21" ht="45" x14ac:dyDescent="0.25">
      <c r="A22" s="6">
        <f t="shared" si="0"/>
        <v>37</v>
      </c>
      <c r="B22" s="26">
        <v>1</v>
      </c>
      <c r="C22" s="27" t="s">
        <v>13</v>
      </c>
      <c r="D22" s="26">
        <v>7</v>
      </c>
      <c r="E22" s="27" t="s">
        <v>96</v>
      </c>
      <c r="F22" s="10" t="s">
        <v>68</v>
      </c>
      <c r="G22" s="6" t="s">
        <v>825</v>
      </c>
      <c r="H22" s="10">
        <v>37</v>
      </c>
      <c r="I22" s="6" t="s">
        <v>104</v>
      </c>
      <c r="J22" s="10" t="s">
        <v>32</v>
      </c>
      <c r="K22" s="10">
        <v>22.53</v>
      </c>
      <c r="L22" s="6" t="s">
        <v>98</v>
      </c>
      <c r="M22" s="6" t="s">
        <v>105</v>
      </c>
      <c r="N22" s="6" t="s">
        <v>106</v>
      </c>
      <c r="O22" s="6" t="s">
        <v>826</v>
      </c>
      <c r="P22" s="6" t="s">
        <v>20</v>
      </c>
      <c r="Q22" s="10">
        <v>35</v>
      </c>
      <c r="R22" s="10">
        <v>50</v>
      </c>
      <c r="S22" s="10">
        <v>65</v>
      </c>
      <c r="T22" s="6">
        <v>70</v>
      </c>
      <c r="U22" s="6"/>
    </row>
    <row r="23" spans="1:21" ht="146.25" x14ac:dyDescent="0.25">
      <c r="A23" s="6">
        <f t="shared" si="0"/>
        <v>39</v>
      </c>
      <c r="B23" s="26">
        <v>1</v>
      </c>
      <c r="C23" s="27" t="s">
        <v>13</v>
      </c>
      <c r="D23" s="26">
        <v>8</v>
      </c>
      <c r="E23" s="27" t="s">
        <v>107</v>
      </c>
      <c r="F23" s="10" t="s">
        <v>68</v>
      </c>
      <c r="G23" s="6" t="s">
        <v>828</v>
      </c>
      <c r="H23" s="10">
        <v>39</v>
      </c>
      <c r="I23" s="6" t="s">
        <v>109</v>
      </c>
      <c r="J23" s="10" t="s">
        <v>32</v>
      </c>
      <c r="K23" s="10">
        <v>6.6</v>
      </c>
      <c r="L23" s="6" t="s">
        <v>110</v>
      </c>
      <c r="M23" s="6" t="s">
        <v>111</v>
      </c>
      <c r="N23" s="6" t="s">
        <v>112</v>
      </c>
      <c r="O23" s="6" t="s">
        <v>829</v>
      </c>
      <c r="P23" s="6" t="s">
        <v>58</v>
      </c>
      <c r="Q23" s="10">
        <v>7</v>
      </c>
      <c r="R23" s="10">
        <v>6.8</v>
      </c>
      <c r="S23" s="10">
        <v>6.6</v>
      </c>
      <c r="T23" s="6">
        <v>6.4</v>
      </c>
      <c r="U23" s="6"/>
    </row>
    <row r="24" spans="1:21" s="13" customFormat="1" ht="78.75" x14ac:dyDescent="0.25">
      <c r="A24" s="18">
        <f t="shared" si="0"/>
        <v>40</v>
      </c>
      <c r="B24" s="26">
        <v>1</v>
      </c>
      <c r="C24" s="27" t="s">
        <v>13</v>
      </c>
      <c r="D24" s="26">
        <v>8</v>
      </c>
      <c r="E24" s="27" t="s">
        <v>107</v>
      </c>
      <c r="F24" s="19" t="s">
        <v>68</v>
      </c>
      <c r="G24" s="18" t="s">
        <v>830</v>
      </c>
      <c r="H24" s="18">
        <v>40</v>
      </c>
      <c r="I24" s="18" t="s">
        <v>113</v>
      </c>
      <c r="J24" s="19" t="s">
        <v>32</v>
      </c>
      <c r="K24" s="19">
        <v>18.37</v>
      </c>
      <c r="L24" s="18" t="s">
        <v>114</v>
      </c>
      <c r="M24" s="18" t="s">
        <v>115</v>
      </c>
      <c r="N24" s="6" t="s">
        <v>116</v>
      </c>
      <c r="O24" s="6" t="s">
        <v>831</v>
      </c>
      <c r="P24" s="18" t="s">
        <v>20</v>
      </c>
      <c r="Q24" s="10">
        <v>11</v>
      </c>
      <c r="R24" s="10">
        <v>12</v>
      </c>
      <c r="S24" s="10">
        <v>13</v>
      </c>
      <c r="T24" s="6">
        <v>14</v>
      </c>
      <c r="U24" s="6"/>
    </row>
    <row r="25" spans="1:21" ht="191.25" x14ac:dyDescent="0.25">
      <c r="A25" s="6">
        <f t="shared" si="0"/>
        <v>41</v>
      </c>
      <c r="B25" s="26">
        <v>1</v>
      </c>
      <c r="C25" s="27" t="s">
        <v>13</v>
      </c>
      <c r="D25" s="26">
        <v>8</v>
      </c>
      <c r="E25" s="27" t="s">
        <v>107</v>
      </c>
      <c r="F25" s="10" t="s">
        <v>68</v>
      </c>
      <c r="G25" s="6" t="s">
        <v>830</v>
      </c>
      <c r="H25" s="10">
        <v>41</v>
      </c>
      <c r="I25" s="6" t="s">
        <v>117</v>
      </c>
      <c r="J25" s="10" t="s">
        <v>32</v>
      </c>
      <c r="K25" s="10">
        <v>2.27</v>
      </c>
      <c r="L25" s="6" t="s">
        <v>118</v>
      </c>
      <c r="M25" s="6" t="s">
        <v>1124</v>
      </c>
      <c r="N25" s="6" t="s">
        <v>119</v>
      </c>
      <c r="O25" s="6" t="s">
        <v>1184</v>
      </c>
      <c r="P25" s="6" t="s">
        <v>20</v>
      </c>
      <c r="Q25" s="10">
        <v>2.4700000000000002</v>
      </c>
      <c r="R25" s="10">
        <v>2.67</v>
      </c>
      <c r="S25" s="10">
        <v>2.87</v>
      </c>
      <c r="T25" s="6">
        <v>3.07</v>
      </c>
      <c r="U25" s="6" t="s">
        <v>1157</v>
      </c>
    </row>
    <row r="26" spans="1:21" ht="78.75" x14ac:dyDescent="0.25">
      <c r="A26" s="6">
        <f t="shared" si="0"/>
        <v>42</v>
      </c>
      <c r="B26" s="26">
        <v>1</v>
      </c>
      <c r="C26" s="27" t="s">
        <v>13</v>
      </c>
      <c r="D26" s="26">
        <v>9</v>
      </c>
      <c r="E26" s="27" t="s">
        <v>120</v>
      </c>
      <c r="F26" s="10" t="s">
        <v>68</v>
      </c>
      <c r="G26" s="6" t="s">
        <v>832</v>
      </c>
      <c r="H26" s="10">
        <v>42</v>
      </c>
      <c r="I26" s="6" t="s">
        <v>121</v>
      </c>
      <c r="J26" s="10" t="s">
        <v>122</v>
      </c>
      <c r="K26" s="10">
        <v>4</v>
      </c>
      <c r="L26" s="6" t="s">
        <v>123</v>
      </c>
      <c r="M26" s="6" t="s">
        <v>124</v>
      </c>
      <c r="N26" s="6" t="s">
        <v>125</v>
      </c>
      <c r="O26" s="6" t="s">
        <v>833</v>
      </c>
      <c r="P26" s="6" t="s">
        <v>58</v>
      </c>
      <c r="Q26" s="10">
        <v>4</v>
      </c>
      <c r="R26" s="10">
        <v>4</v>
      </c>
      <c r="S26" s="10">
        <v>3</v>
      </c>
      <c r="T26" s="6">
        <v>2</v>
      </c>
      <c r="U26" s="6"/>
    </row>
    <row r="27" spans="1:21" s="13" customFormat="1" ht="157.5" x14ac:dyDescent="0.25">
      <c r="A27" s="18">
        <f t="shared" si="0"/>
        <v>43</v>
      </c>
      <c r="B27" s="26">
        <v>1</v>
      </c>
      <c r="C27" s="27" t="s">
        <v>13</v>
      </c>
      <c r="D27" s="26">
        <v>9</v>
      </c>
      <c r="E27" s="27" t="s">
        <v>120</v>
      </c>
      <c r="F27" s="19" t="s">
        <v>68</v>
      </c>
      <c r="G27" s="18" t="s">
        <v>834</v>
      </c>
      <c r="H27" s="19">
        <v>43</v>
      </c>
      <c r="I27" s="18" t="s">
        <v>126</v>
      </c>
      <c r="J27" s="19" t="s">
        <v>122</v>
      </c>
      <c r="K27" s="19">
        <v>5</v>
      </c>
      <c r="L27" s="18" t="s">
        <v>127</v>
      </c>
      <c r="M27" s="18" t="s">
        <v>128</v>
      </c>
      <c r="N27" s="6" t="s">
        <v>129</v>
      </c>
      <c r="O27" s="6" t="s">
        <v>835</v>
      </c>
      <c r="P27" s="18" t="s">
        <v>58</v>
      </c>
      <c r="Q27" s="10">
        <v>4</v>
      </c>
      <c r="R27" s="10">
        <v>4</v>
      </c>
      <c r="S27" s="10">
        <v>3</v>
      </c>
      <c r="T27" s="6">
        <v>2</v>
      </c>
      <c r="U27" s="6"/>
    </row>
    <row r="28" spans="1:21" ht="123.75" x14ac:dyDescent="0.25">
      <c r="A28" s="6">
        <f t="shared" si="0"/>
        <v>44</v>
      </c>
      <c r="B28" s="26">
        <v>1</v>
      </c>
      <c r="C28" s="27" t="s">
        <v>13</v>
      </c>
      <c r="D28" s="26">
        <v>10</v>
      </c>
      <c r="E28" s="27" t="s">
        <v>130</v>
      </c>
      <c r="F28" s="10" t="s">
        <v>15</v>
      </c>
      <c r="G28" s="6" t="s">
        <v>836</v>
      </c>
      <c r="H28" s="10">
        <v>44</v>
      </c>
      <c r="I28" s="6" t="s">
        <v>131</v>
      </c>
      <c r="J28" s="10" t="s">
        <v>32</v>
      </c>
      <c r="K28" s="10">
        <v>0</v>
      </c>
      <c r="L28" s="6" t="s">
        <v>132</v>
      </c>
      <c r="M28" s="6" t="s">
        <v>133</v>
      </c>
      <c r="N28" s="6" t="s">
        <v>134</v>
      </c>
      <c r="O28" s="6" t="s">
        <v>837</v>
      </c>
      <c r="P28" s="6" t="s">
        <v>20</v>
      </c>
      <c r="Q28" s="10">
        <v>60</v>
      </c>
      <c r="R28" s="10">
        <v>65</v>
      </c>
      <c r="S28" s="10">
        <v>70</v>
      </c>
      <c r="T28" s="6">
        <v>75</v>
      </c>
      <c r="U28" s="6"/>
    </row>
    <row r="29" spans="1:21" ht="90" x14ac:dyDescent="0.25">
      <c r="A29" s="6">
        <f t="shared" si="0"/>
        <v>46</v>
      </c>
      <c r="B29" s="26">
        <v>1</v>
      </c>
      <c r="C29" s="27" t="s">
        <v>13</v>
      </c>
      <c r="D29" s="26">
        <v>10</v>
      </c>
      <c r="E29" s="27" t="s">
        <v>130</v>
      </c>
      <c r="F29" s="10" t="s">
        <v>15</v>
      </c>
      <c r="G29" s="6" t="s">
        <v>838</v>
      </c>
      <c r="H29" s="10">
        <v>46</v>
      </c>
      <c r="I29" s="6" t="s">
        <v>141</v>
      </c>
      <c r="J29" s="10" t="s">
        <v>32</v>
      </c>
      <c r="K29" s="10">
        <v>0</v>
      </c>
      <c r="L29" s="6" t="s">
        <v>1097</v>
      </c>
      <c r="M29" s="6" t="s">
        <v>142</v>
      </c>
      <c r="N29" s="6" t="s">
        <v>1144</v>
      </c>
      <c r="O29" s="6" t="s">
        <v>1098</v>
      </c>
      <c r="P29" s="6" t="s">
        <v>20</v>
      </c>
      <c r="Q29" s="10">
        <v>25</v>
      </c>
      <c r="R29" s="10">
        <v>50</v>
      </c>
      <c r="S29" s="10">
        <v>75</v>
      </c>
      <c r="T29" s="6">
        <v>100</v>
      </c>
      <c r="U29" s="6" t="s">
        <v>1157</v>
      </c>
    </row>
    <row r="30" spans="1:21" ht="90" x14ac:dyDescent="0.25">
      <c r="A30" s="6">
        <f t="shared" si="0"/>
        <v>47</v>
      </c>
      <c r="B30" s="26">
        <v>1</v>
      </c>
      <c r="C30" s="27" t="s">
        <v>13</v>
      </c>
      <c r="D30" s="26">
        <v>10</v>
      </c>
      <c r="E30" s="27" t="s">
        <v>130</v>
      </c>
      <c r="F30" s="10" t="s">
        <v>68</v>
      </c>
      <c r="G30" s="6" t="s">
        <v>836</v>
      </c>
      <c r="H30" s="10">
        <v>47</v>
      </c>
      <c r="I30" s="6" t="s">
        <v>135</v>
      </c>
      <c r="J30" s="10" t="s">
        <v>32</v>
      </c>
      <c r="K30" s="10">
        <v>30.76</v>
      </c>
      <c r="L30" s="6" t="s">
        <v>136</v>
      </c>
      <c r="M30" s="6" t="s">
        <v>137</v>
      </c>
      <c r="N30" s="6" t="s">
        <v>138</v>
      </c>
      <c r="O30" s="6" t="s">
        <v>839</v>
      </c>
      <c r="P30" s="6" t="s">
        <v>20</v>
      </c>
      <c r="Q30" s="10">
        <v>32.76</v>
      </c>
      <c r="R30" s="10">
        <v>34.76</v>
      </c>
      <c r="S30" s="10">
        <v>36.67</v>
      </c>
      <c r="T30" s="6">
        <v>36.76</v>
      </c>
      <c r="U30" s="6"/>
    </row>
    <row r="31" spans="1:21" ht="146.25" x14ac:dyDescent="0.25">
      <c r="A31" s="6">
        <f t="shared" si="0"/>
        <v>48</v>
      </c>
      <c r="B31" s="26">
        <v>1</v>
      </c>
      <c r="C31" s="27" t="s">
        <v>13</v>
      </c>
      <c r="D31" s="26">
        <v>10</v>
      </c>
      <c r="E31" s="27" t="s">
        <v>130</v>
      </c>
      <c r="F31" s="10" t="s">
        <v>68</v>
      </c>
      <c r="G31" s="6" t="s">
        <v>840</v>
      </c>
      <c r="H31" s="10">
        <v>48</v>
      </c>
      <c r="I31" s="6" t="s">
        <v>139</v>
      </c>
      <c r="J31" s="19" t="s">
        <v>32</v>
      </c>
      <c r="K31" s="19">
        <v>0</v>
      </c>
      <c r="L31" s="18" t="s">
        <v>140</v>
      </c>
      <c r="M31" s="18" t="s">
        <v>1125</v>
      </c>
      <c r="N31" s="6" t="s">
        <v>1145</v>
      </c>
      <c r="O31" s="6" t="s">
        <v>841</v>
      </c>
      <c r="P31" s="18" t="s">
        <v>20</v>
      </c>
      <c r="Q31" s="10">
        <v>33</v>
      </c>
      <c r="R31" s="10">
        <v>60</v>
      </c>
      <c r="S31" s="10">
        <v>65</v>
      </c>
      <c r="T31" s="6">
        <v>68</v>
      </c>
      <c r="U31" s="6" t="s">
        <v>1157</v>
      </c>
    </row>
    <row r="32" spans="1:21" ht="101.25" x14ac:dyDescent="0.25">
      <c r="A32" s="6">
        <f t="shared" si="0"/>
        <v>49</v>
      </c>
      <c r="B32" s="26">
        <v>1</v>
      </c>
      <c r="C32" s="27" t="s">
        <v>13</v>
      </c>
      <c r="D32" s="26">
        <v>10</v>
      </c>
      <c r="E32" s="27" t="s">
        <v>130</v>
      </c>
      <c r="F32" s="10" t="s">
        <v>68</v>
      </c>
      <c r="G32" s="6" t="s">
        <v>842</v>
      </c>
      <c r="H32" s="10">
        <v>49</v>
      </c>
      <c r="I32" s="6" t="s">
        <v>147</v>
      </c>
      <c r="J32" s="10" t="s">
        <v>32</v>
      </c>
      <c r="K32" s="10">
        <v>17.399999999999999</v>
      </c>
      <c r="L32" s="6" t="s">
        <v>148</v>
      </c>
      <c r="M32" s="6" t="s">
        <v>149</v>
      </c>
      <c r="N32" s="6" t="s">
        <v>150</v>
      </c>
      <c r="O32" s="6" t="s">
        <v>843</v>
      </c>
      <c r="P32" s="6" t="s">
        <v>20</v>
      </c>
      <c r="Q32" s="10">
        <v>38.1</v>
      </c>
      <c r="R32" s="10">
        <v>48.4</v>
      </c>
      <c r="S32" s="10">
        <v>58.7</v>
      </c>
      <c r="T32" s="6">
        <v>69</v>
      </c>
      <c r="U32" s="6"/>
    </row>
    <row r="33" spans="1:21" ht="90" x14ac:dyDescent="0.25">
      <c r="A33" s="6">
        <f t="shared" si="0"/>
        <v>50</v>
      </c>
      <c r="B33" s="26">
        <v>1</v>
      </c>
      <c r="C33" s="27" t="s">
        <v>13</v>
      </c>
      <c r="D33" s="26">
        <v>10</v>
      </c>
      <c r="E33" s="27" t="s">
        <v>130</v>
      </c>
      <c r="F33" s="10" t="s">
        <v>68</v>
      </c>
      <c r="G33" s="6" t="s">
        <v>836</v>
      </c>
      <c r="H33" s="10">
        <v>50</v>
      </c>
      <c r="I33" s="6" t="s">
        <v>143</v>
      </c>
      <c r="J33" s="19" t="s">
        <v>32</v>
      </c>
      <c r="K33" s="19">
        <v>47.42</v>
      </c>
      <c r="L33" s="18" t="s">
        <v>144</v>
      </c>
      <c r="M33" s="18" t="s">
        <v>145</v>
      </c>
      <c r="N33" s="6" t="s">
        <v>146</v>
      </c>
      <c r="O33" s="6" t="s">
        <v>844</v>
      </c>
      <c r="P33" s="18" t="s">
        <v>20</v>
      </c>
      <c r="Q33" s="10">
        <v>48</v>
      </c>
      <c r="R33" s="10">
        <v>52</v>
      </c>
      <c r="S33" s="10">
        <v>56</v>
      </c>
      <c r="T33" s="6">
        <v>60</v>
      </c>
      <c r="U33" s="6"/>
    </row>
    <row r="34" spans="1:21" ht="202.5" x14ac:dyDescent="0.25">
      <c r="A34" s="6">
        <f t="shared" si="0"/>
        <v>51</v>
      </c>
      <c r="B34" s="26">
        <v>1</v>
      </c>
      <c r="C34" s="27" t="s">
        <v>13</v>
      </c>
      <c r="D34" s="26">
        <v>11</v>
      </c>
      <c r="E34" s="27" t="s">
        <v>151</v>
      </c>
      <c r="F34" s="10" t="s">
        <v>68</v>
      </c>
      <c r="G34" s="6" t="s">
        <v>845</v>
      </c>
      <c r="H34" s="10">
        <v>51</v>
      </c>
      <c r="I34" s="6" t="s">
        <v>152</v>
      </c>
      <c r="J34" s="10" t="s">
        <v>32</v>
      </c>
      <c r="K34" s="10">
        <v>17.25</v>
      </c>
      <c r="L34" s="6" t="s">
        <v>153</v>
      </c>
      <c r="M34" s="6" t="s">
        <v>154</v>
      </c>
      <c r="N34" s="6" t="s">
        <v>155</v>
      </c>
      <c r="O34" s="6" t="s">
        <v>846</v>
      </c>
      <c r="P34" s="6" t="s">
        <v>58</v>
      </c>
      <c r="Q34" s="10">
        <v>16.25</v>
      </c>
      <c r="R34" s="10">
        <v>15.25</v>
      </c>
      <c r="S34" s="10">
        <v>14.25</v>
      </c>
      <c r="T34" s="6">
        <v>13.25</v>
      </c>
      <c r="U34" s="6"/>
    </row>
    <row r="35" spans="1:21" ht="112.5" x14ac:dyDescent="0.25">
      <c r="A35" s="6">
        <f t="shared" si="0"/>
        <v>52</v>
      </c>
      <c r="B35" s="26">
        <v>1</v>
      </c>
      <c r="C35" s="27" t="s">
        <v>13</v>
      </c>
      <c r="D35" s="26">
        <v>11</v>
      </c>
      <c r="E35" s="27" t="s">
        <v>151</v>
      </c>
      <c r="F35" s="10" t="s">
        <v>68</v>
      </c>
      <c r="G35" s="6" t="s">
        <v>847</v>
      </c>
      <c r="H35" s="10">
        <v>52</v>
      </c>
      <c r="I35" s="6" t="s">
        <v>160</v>
      </c>
      <c r="J35" s="10" t="s">
        <v>32</v>
      </c>
      <c r="K35" s="10">
        <v>62</v>
      </c>
      <c r="L35" s="6" t="s">
        <v>161</v>
      </c>
      <c r="M35" s="6" t="s">
        <v>162</v>
      </c>
      <c r="N35" s="6" t="s">
        <v>163</v>
      </c>
      <c r="O35" s="6" t="s">
        <v>848</v>
      </c>
      <c r="P35" s="6" t="s">
        <v>20</v>
      </c>
      <c r="Q35" s="10">
        <v>62.5</v>
      </c>
      <c r="R35" s="10">
        <v>63</v>
      </c>
      <c r="S35" s="10">
        <v>63.5</v>
      </c>
      <c r="T35" s="6">
        <v>64</v>
      </c>
      <c r="U35" s="6"/>
    </row>
    <row r="36" spans="1:21" ht="78.75" x14ac:dyDescent="0.25">
      <c r="A36" s="6">
        <f t="shared" si="0"/>
        <v>53</v>
      </c>
      <c r="B36" s="26">
        <v>1</v>
      </c>
      <c r="C36" s="27" t="s">
        <v>13</v>
      </c>
      <c r="D36" s="26">
        <v>11</v>
      </c>
      <c r="E36" s="27" t="s">
        <v>151</v>
      </c>
      <c r="F36" s="10" t="s">
        <v>68</v>
      </c>
      <c r="G36" s="6" t="s">
        <v>849</v>
      </c>
      <c r="H36" s="10">
        <v>53</v>
      </c>
      <c r="I36" s="6" t="s">
        <v>156</v>
      </c>
      <c r="J36" s="10" t="s">
        <v>32</v>
      </c>
      <c r="K36" s="10">
        <v>74.7</v>
      </c>
      <c r="L36" s="6" t="s">
        <v>157</v>
      </c>
      <c r="M36" s="6" t="s">
        <v>158</v>
      </c>
      <c r="N36" s="6" t="s">
        <v>159</v>
      </c>
      <c r="O36" s="6" t="s">
        <v>850</v>
      </c>
      <c r="P36" s="6" t="s">
        <v>58</v>
      </c>
      <c r="Q36" s="10">
        <v>0</v>
      </c>
      <c r="R36" s="10">
        <v>74.2</v>
      </c>
      <c r="S36" s="10">
        <v>73.7</v>
      </c>
      <c r="T36" s="6">
        <v>73.2</v>
      </c>
      <c r="U36" s="6"/>
    </row>
    <row r="37" spans="1:21" ht="67.5" x14ac:dyDescent="0.25">
      <c r="A37" s="6">
        <f t="shared" si="0"/>
        <v>54</v>
      </c>
      <c r="B37" s="26">
        <v>1</v>
      </c>
      <c r="C37" s="27" t="s">
        <v>13</v>
      </c>
      <c r="D37" s="26">
        <v>12</v>
      </c>
      <c r="E37" s="27" t="s">
        <v>164</v>
      </c>
      <c r="F37" s="10" t="s">
        <v>68</v>
      </c>
      <c r="G37" s="6" t="s">
        <v>851</v>
      </c>
      <c r="H37" s="10">
        <v>54</v>
      </c>
      <c r="I37" s="6" t="s">
        <v>169</v>
      </c>
      <c r="J37" s="10" t="s">
        <v>32</v>
      </c>
      <c r="K37" s="10">
        <v>13.3</v>
      </c>
      <c r="L37" s="6" t="s">
        <v>170</v>
      </c>
      <c r="M37" s="6" t="s">
        <v>171</v>
      </c>
      <c r="N37" s="6" t="s">
        <v>172</v>
      </c>
      <c r="O37" s="6" t="s">
        <v>852</v>
      </c>
      <c r="P37" s="6" t="s">
        <v>58</v>
      </c>
      <c r="Q37" s="10">
        <v>10</v>
      </c>
      <c r="R37" s="10">
        <v>8</v>
      </c>
      <c r="S37" s="10">
        <v>6</v>
      </c>
      <c r="T37" s="6">
        <v>4</v>
      </c>
      <c r="U37" s="6"/>
    </row>
    <row r="38" spans="1:21" ht="78.75" x14ac:dyDescent="0.25">
      <c r="A38" s="6">
        <f t="shared" si="0"/>
        <v>55</v>
      </c>
      <c r="B38" s="26">
        <v>1</v>
      </c>
      <c r="C38" s="27" t="s">
        <v>13</v>
      </c>
      <c r="D38" s="26">
        <v>12</v>
      </c>
      <c r="E38" s="27" t="s">
        <v>164</v>
      </c>
      <c r="F38" s="10" t="s">
        <v>68</v>
      </c>
      <c r="G38" s="6" t="s">
        <v>853</v>
      </c>
      <c r="H38" s="10">
        <v>55</v>
      </c>
      <c r="I38" s="6" t="s">
        <v>176</v>
      </c>
      <c r="J38" s="10" t="s">
        <v>32</v>
      </c>
      <c r="K38" s="10">
        <v>0</v>
      </c>
      <c r="L38" s="6" t="s">
        <v>177</v>
      </c>
      <c r="M38" s="6" t="s">
        <v>178</v>
      </c>
      <c r="N38" s="6" t="s">
        <v>179</v>
      </c>
      <c r="O38" s="6" t="s">
        <v>854</v>
      </c>
      <c r="P38" s="6" t="s">
        <v>20</v>
      </c>
      <c r="Q38" s="10">
        <v>5</v>
      </c>
      <c r="R38" s="10">
        <v>12</v>
      </c>
      <c r="S38" s="10">
        <v>22</v>
      </c>
      <c r="T38" s="6">
        <v>25</v>
      </c>
      <c r="U38" s="6"/>
    </row>
    <row r="39" spans="1:21" ht="56.25" x14ac:dyDescent="0.25">
      <c r="A39" s="6">
        <f t="shared" si="0"/>
        <v>56</v>
      </c>
      <c r="B39" s="26">
        <v>1</v>
      </c>
      <c r="C39" s="27" t="s">
        <v>13</v>
      </c>
      <c r="D39" s="26">
        <v>12</v>
      </c>
      <c r="E39" s="27" t="s">
        <v>164</v>
      </c>
      <c r="F39" s="10" t="s">
        <v>68</v>
      </c>
      <c r="G39" s="6" t="s">
        <v>853</v>
      </c>
      <c r="H39" s="10">
        <v>56</v>
      </c>
      <c r="I39" s="6" t="s">
        <v>180</v>
      </c>
      <c r="J39" s="10" t="s">
        <v>32</v>
      </c>
      <c r="K39" s="10">
        <v>0</v>
      </c>
      <c r="L39" s="6" t="s">
        <v>181</v>
      </c>
      <c r="M39" s="6" t="s">
        <v>182</v>
      </c>
      <c r="N39" s="6" t="s">
        <v>183</v>
      </c>
      <c r="O39" s="6" t="s">
        <v>855</v>
      </c>
      <c r="P39" s="6" t="s">
        <v>20</v>
      </c>
      <c r="Q39" s="10">
        <v>6.9</v>
      </c>
      <c r="R39" s="10">
        <v>13</v>
      </c>
      <c r="S39" s="10">
        <v>18.2</v>
      </c>
      <c r="T39" s="6">
        <v>22.5</v>
      </c>
      <c r="U39" s="6"/>
    </row>
    <row r="40" spans="1:21" ht="45" x14ac:dyDescent="0.25">
      <c r="A40" s="6">
        <f t="shared" si="0"/>
        <v>57</v>
      </c>
      <c r="B40" s="26">
        <v>1</v>
      </c>
      <c r="C40" s="27" t="s">
        <v>13</v>
      </c>
      <c r="D40" s="26">
        <v>12</v>
      </c>
      <c r="E40" s="27" t="s">
        <v>164</v>
      </c>
      <c r="F40" s="10" t="s">
        <v>68</v>
      </c>
      <c r="G40" s="6" t="s">
        <v>851</v>
      </c>
      <c r="H40" s="10">
        <v>57</v>
      </c>
      <c r="I40" s="6" t="s">
        <v>173</v>
      </c>
      <c r="J40" s="10" t="s">
        <v>32</v>
      </c>
      <c r="K40" s="10">
        <v>78</v>
      </c>
      <c r="L40" s="6" t="s">
        <v>170</v>
      </c>
      <c r="M40" s="6" t="s">
        <v>174</v>
      </c>
      <c r="N40" s="6" t="s">
        <v>175</v>
      </c>
      <c r="O40" s="6" t="s">
        <v>856</v>
      </c>
      <c r="P40" s="6" t="s">
        <v>20</v>
      </c>
      <c r="Q40" s="10">
        <v>100</v>
      </c>
      <c r="R40" s="10">
        <v>100</v>
      </c>
      <c r="S40" s="10">
        <v>100</v>
      </c>
      <c r="T40" s="6">
        <v>100</v>
      </c>
      <c r="U40" s="6"/>
    </row>
    <row r="41" spans="1:21" ht="78.75" x14ac:dyDescent="0.25">
      <c r="A41" s="6">
        <f t="shared" si="0"/>
        <v>58</v>
      </c>
      <c r="B41" s="26">
        <v>1</v>
      </c>
      <c r="C41" s="27" t="s">
        <v>13</v>
      </c>
      <c r="D41" s="26">
        <v>13</v>
      </c>
      <c r="E41" s="27" t="s">
        <v>184</v>
      </c>
      <c r="F41" s="10" t="s">
        <v>68</v>
      </c>
      <c r="G41" s="6" t="s">
        <v>857</v>
      </c>
      <c r="H41" s="10">
        <v>58</v>
      </c>
      <c r="I41" s="6" t="s">
        <v>185</v>
      </c>
      <c r="J41" s="10" t="s">
        <v>32</v>
      </c>
      <c r="K41" s="10">
        <v>32</v>
      </c>
      <c r="L41" s="6" t="s">
        <v>186</v>
      </c>
      <c r="M41" s="6" t="s">
        <v>1126</v>
      </c>
      <c r="N41" s="6" t="s">
        <v>1146</v>
      </c>
      <c r="O41" s="6" t="s">
        <v>1091</v>
      </c>
      <c r="P41" s="6" t="s">
        <v>20</v>
      </c>
      <c r="Q41" s="10">
        <v>41</v>
      </c>
      <c r="R41" s="10">
        <v>52</v>
      </c>
      <c r="S41" s="10">
        <v>56</v>
      </c>
      <c r="T41" s="6">
        <v>65</v>
      </c>
      <c r="U41" s="6" t="s">
        <v>1158</v>
      </c>
    </row>
    <row r="42" spans="1:21" ht="90" x14ac:dyDescent="0.25">
      <c r="A42" s="6">
        <f t="shared" si="0"/>
        <v>59</v>
      </c>
      <c r="B42" s="26">
        <v>1</v>
      </c>
      <c r="C42" s="27" t="s">
        <v>13</v>
      </c>
      <c r="D42" s="26">
        <v>13</v>
      </c>
      <c r="E42" s="27" t="s">
        <v>184</v>
      </c>
      <c r="F42" s="10" t="s">
        <v>68</v>
      </c>
      <c r="G42" s="6" t="s">
        <v>858</v>
      </c>
      <c r="H42" s="10">
        <v>59</v>
      </c>
      <c r="I42" s="6" t="s">
        <v>187</v>
      </c>
      <c r="J42" s="10" t="s">
        <v>32</v>
      </c>
      <c r="K42" s="10">
        <v>12.53</v>
      </c>
      <c r="L42" s="6" t="s">
        <v>188</v>
      </c>
      <c r="M42" s="6" t="s">
        <v>189</v>
      </c>
      <c r="N42" s="6" t="s">
        <v>190</v>
      </c>
      <c r="O42" s="6" t="s">
        <v>859</v>
      </c>
      <c r="P42" s="6" t="s">
        <v>20</v>
      </c>
      <c r="Q42" s="10">
        <v>15</v>
      </c>
      <c r="R42" s="10">
        <v>20</v>
      </c>
      <c r="S42" s="10">
        <v>25</v>
      </c>
      <c r="T42" s="6">
        <v>30</v>
      </c>
      <c r="U42" s="6"/>
    </row>
    <row r="43" spans="1:21" ht="180" x14ac:dyDescent="0.25">
      <c r="A43" s="6">
        <f t="shared" si="0"/>
        <v>60</v>
      </c>
      <c r="B43" s="26">
        <v>1</v>
      </c>
      <c r="C43" s="27" t="s">
        <v>13</v>
      </c>
      <c r="D43" s="26">
        <v>13</v>
      </c>
      <c r="E43" s="27" t="s">
        <v>184</v>
      </c>
      <c r="F43" s="10" t="s">
        <v>68</v>
      </c>
      <c r="G43" s="6" t="s">
        <v>858</v>
      </c>
      <c r="H43" s="10">
        <v>60</v>
      </c>
      <c r="I43" s="6" t="s">
        <v>191</v>
      </c>
      <c r="J43" s="10" t="s">
        <v>32</v>
      </c>
      <c r="K43" s="10">
        <v>0.42</v>
      </c>
      <c r="L43" s="6" t="s">
        <v>188</v>
      </c>
      <c r="M43" s="6" t="s">
        <v>192</v>
      </c>
      <c r="N43" s="6" t="s">
        <v>1147</v>
      </c>
      <c r="O43" s="6" t="s">
        <v>1092</v>
      </c>
      <c r="P43" s="6" t="s">
        <v>20</v>
      </c>
      <c r="Q43" s="10">
        <v>0.7</v>
      </c>
      <c r="R43" s="10">
        <v>1.5</v>
      </c>
      <c r="S43" s="10">
        <v>3</v>
      </c>
      <c r="T43" s="6">
        <v>5</v>
      </c>
      <c r="U43" s="6" t="s">
        <v>1158</v>
      </c>
    </row>
    <row r="44" spans="1:21" s="13" customFormat="1" ht="78.75" x14ac:dyDescent="0.25">
      <c r="A44" s="18">
        <f t="shared" si="0"/>
        <v>61</v>
      </c>
      <c r="B44" s="26">
        <v>1</v>
      </c>
      <c r="C44" s="27" t="s">
        <v>13</v>
      </c>
      <c r="D44" s="26">
        <v>13</v>
      </c>
      <c r="E44" s="27" t="s">
        <v>184</v>
      </c>
      <c r="F44" s="19" t="s">
        <v>68</v>
      </c>
      <c r="G44" s="18" t="s">
        <v>860</v>
      </c>
      <c r="H44" s="19">
        <v>61</v>
      </c>
      <c r="I44" s="18" t="s">
        <v>193</v>
      </c>
      <c r="J44" s="19" t="s">
        <v>32</v>
      </c>
      <c r="K44" s="19">
        <v>68</v>
      </c>
      <c r="L44" s="18" t="s">
        <v>194</v>
      </c>
      <c r="M44" s="18" t="s">
        <v>195</v>
      </c>
      <c r="N44" s="6" t="s">
        <v>196</v>
      </c>
      <c r="O44" s="6" t="s">
        <v>861</v>
      </c>
      <c r="P44" s="18" t="s">
        <v>20</v>
      </c>
      <c r="Q44" s="10">
        <v>72</v>
      </c>
      <c r="R44" s="10">
        <v>76</v>
      </c>
      <c r="S44" s="10">
        <v>80</v>
      </c>
      <c r="T44" s="6">
        <v>84</v>
      </c>
      <c r="U44" s="6"/>
    </row>
    <row r="45" spans="1:21" ht="112.5" x14ac:dyDescent="0.25">
      <c r="A45" s="6">
        <f t="shared" si="0"/>
        <v>62</v>
      </c>
      <c r="B45" s="26">
        <v>1</v>
      </c>
      <c r="C45" s="27" t="s">
        <v>13</v>
      </c>
      <c r="D45" s="26">
        <v>13</v>
      </c>
      <c r="E45" s="27" t="s">
        <v>184</v>
      </c>
      <c r="F45" s="10" t="s">
        <v>68</v>
      </c>
      <c r="G45" s="6" t="s">
        <v>862</v>
      </c>
      <c r="H45" s="10">
        <v>62</v>
      </c>
      <c r="I45" s="6" t="s">
        <v>197</v>
      </c>
      <c r="J45" s="10" t="s">
        <v>32</v>
      </c>
      <c r="K45" s="10">
        <v>54.4</v>
      </c>
      <c r="L45" s="6" t="s">
        <v>198</v>
      </c>
      <c r="M45" s="6" t="s">
        <v>199</v>
      </c>
      <c r="N45" s="6" t="s">
        <v>200</v>
      </c>
      <c r="O45" s="6" t="s">
        <v>863</v>
      </c>
      <c r="P45" s="6" t="s">
        <v>20</v>
      </c>
      <c r="Q45" s="10">
        <v>56</v>
      </c>
      <c r="R45" s="10">
        <v>58</v>
      </c>
      <c r="S45" s="10">
        <v>60</v>
      </c>
      <c r="T45" s="6">
        <v>62</v>
      </c>
      <c r="U45" s="6"/>
    </row>
    <row r="46" spans="1:21" s="13" customFormat="1" ht="112.5" x14ac:dyDescent="0.25">
      <c r="A46" s="18">
        <f t="shared" si="0"/>
        <v>63</v>
      </c>
      <c r="B46" s="26">
        <v>1</v>
      </c>
      <c r="C46" s="27" t="s">
        <v>13</v>
      </c>
      <c r="D46" s="26">
        <v>13</v>
      </c>
      <c r="E46" s="27" t="s">
        <v>184</v>
      </c>
      <c r="F46" s="19" t="s">
        <v>68</v>
      </c>
      <c r="G46" s="18" t="s">
        <v>862</v>
      </c>
      <c r="H46" s="19">
        <v>63</v>
      </c>
      <c r="I46" s="18" t="s">
        <v>201</v>
      </c>
      <c r="J46" s="19" t="s">
        <v>32</v>
      </c>
      <c r="K46" s="19">
        <v>41.34</v>
      </c>
      <c r="L46" s="18" t="s">
        <v>202</v>
      </c>
      <c r="M46" s="18" t="s">
        <v>203</v>
      </c>
      <c r="N46" s="6" t="s">
        <v>204</v>
      </c>
      <c r="O46" s="6" t="s">
        <v>863</v>
      </c>
      <c r="P46" s="18" t="s">
        <v>20</v>
      </c>
      <c r="Q46" s="10">
        <v>42</v>
      </c>
      <c r="R46" s="10">
        <v>43</v>
      </c>
      <c r="S46" s="10">
        <v>44</v>
      </c>
      <c r="T46" s="6">
        <v>45</v>
      </c>
      <c r="U46" s="6"/>
    </row>
    <row r="47" spans="1:21" ht="247.5" x14ac:dyDescent="0.25">
      <c r="A47" s="6">
        <f t="shared" si="0"/>
        <v>64</v>
      </c>
      <c r="B47" s="26">
        <v>1</v>
      </c>
      <c r="C47" s="27" t="s">
        <v>13</v>
      </c>
      <c r="D47" s="26">
        <v>13</v>
      </c>
      <c r="E47" s="27" t="s">
        <v>184</v>
      </c>
      <c r="F47" s="10" t="s">
        <v>68</v>
      </c>
      <c r="G47" s="6" t="s">
        <v>864</v>
      </c>
      <c r="H47" s="10">
        <v>64</v>
      </c>
      <c r="I47" s="6" t="s">
        <v>205</v>
      </c>
      <c r="J47" s="10" t="s">
        <v>1121</v>
      </c>
      <c r="K47" s="10">
        <v>0.2</v>
      </c>
      <c r="L47" s="6" t="s">
        <v>206</v>
      </c>
      <c r="M47" s="6" t="s">
        <v>207</v>
      </c>
      <c r="N47" s="6" t="s">
        <v>208</v>
      </c>
      <c r="O47" s="6" t="s">
        <v>1170</v>
      </c>
      <c r="P47" s="6" t="s">
        <v>58</v>
      </c>
      <c r="Q47" s="10">
        <v>0.18</v>
      </c>
      <c r="R47" s="10">
        <v>0.16</v>
      </c>
      <c r="S47" s="10">
        <v>0.12</v>
      </c>
      <c r="T47" s="6">
        <v>0.1</v>
      </c>
      <c r="U47" s="6"/>
    </row>
    <row r="48" spans="1:21" ht="56.25" x14ac:dyDescent="0.25">
      <c r="A48" s="6">
        <f t="shared" si="0"/>
        <v>65</v>
      </c>
      <c r="B48" s="26">
        <v>1</v>
      </c>
      <c r="C48" s="27" t="s">
        <v>13</v>
      </c>
      <c r="D48" s="26">
        <v>13</v>
      </c>
      <c r="E48" s="27" t="s">
        <v>184</v>
      </c>
      <c r="F48" s="10" t="s">
        <v>68</v>
      </c>
      <c r="G48" s="6" t="s">
        <v>865</v>
      </c>
      <c r="H48" s="10">
        <v>65</v>
      </c>
      <c r="I48" s="6" t="s">
        <v>209</v>
      </c>
      <c r="J48" s="10" t="s">
        <v>210</v>
      </c>
      <c r="K48" s="10">
        <v>3.5</v>
      </c>
      <c r="L48" s="6" t="s">
        <v>211</v>
      </c>
      <c r="M48" s="6" t="s">
        <v>212</v>
      </c>
      <c r="N48" s="6" t="s">
        <v>213</v>
      </c>
      <c r="O48" s="6" t="s">
        <v>1171</v>
      </c>
      <c r="P48" s="6" t="s">
        <v>20</v>
      </c>
      <c r="Q48" s="10">
        <v>4.37</v>
      </c>
      <c r="R48" s="10">
        <v>5.24</v>
      </c>
      <c r="S48" s="10">
        <v>6.12</v>
      </c>
      <c r="T48" s="6">
        <v>6.99</v>
      </c>
      <c r="U48" s="6"/>
    </row>
    <row r="49" spans="1:21" ht="67.5" x14ac:dyDescent="0.25">
      <c r="A49" s="6">
        <f t="shared" si="0"/>
        <v>66</v>
      </c>
      <c r="B49" s="26">
        <v>2</v>
      </c>
      <c r="C49" s="27" t="s">
        <v>214</v>
      </c>
      <c r="D49" s="26">
        <v>14</v>
      </c>
      <c r="E49" s="27" t="s">
        <v>215</v>
      </c>
      <c r="F49" s="10" t="s">
        <v>68</v>
      </c>
      <c r="G49" s="6" t="s">
        <v>866</v>
      </c>
      <c r="H49" s="10">
        <v>66</v>
      </c>
      <c r="I49" s="6" t="s">
        <v>220</v>
      </c>
      <c r="J49" s="10" t="s">
        <v>32</v>
      </c>
      <c r="K49" s="10">
        <v>1.4</v>
      </c>
      <c r="L49" s="6" t="s">
        <v>221</v>
      </c>
      <c r="M49" s="6" t="s">
        <v>222</v>
      </c>
      <c r="N49" s="6" t="s">
        <v>223</v>
      </c>
      <c r="O49" s="6" t="s">
        <v>867</v>
      </c>
      <c r="P49" s="6" t="s">
        <v>20</v>
      </c>
      <c r="Q49" s="10">
        <v>1.45</v>
      </c>
      <c r="R49" s="10">
        <v>1.5</v>
      </c>
      <c r="S49" s="10">
        <v>1.55</v>
      </c>
      <c r="T49" s="6">
        <v>1.6</v>
      </c>
      <c r="U49" s="6"/>
    </row>
    <row r="50" spans="1:21" ht="135" x14ac:dyDescent="0.25">
      <c r="A50" s="6">
        <f t="shared" si="0"/>
        <v>67</v>
      </c>
      <c r="B50" s="26">
        <v>2</v>
      </c>
      <c r="C50" s="27" t="s">
        <v>214</v>
      </c>
      <c r="D50" s="26">
        <v>14</v>
      </c>
      <c r="E50" s="27" t="s">
        <v>215</v>
      </c>
      <c r="F50" s="10" t="s">
        <v>68</v>
      </c>
      <c r="G50" s="6" t="s">
        <v>868</v>
      </c>
      <c r="H50" s="10">
        <v>67</v>
      </c>
      <c r="I50" s="6" t="s">
        <v>216</v>
      </c>
      <c r="J50" s="10" t="s">
        <v>32</v>
      </c>
      <c r="K50" s="10">
        <v>45.8</v>
      </c>
      <c r="L50" s="6" t="s">
        <v>217</v>
      </c>
      <c r="M50" s="6" t="s">
        <v>218</v>
      </c>
      <c r="N50" s="6" t="s">
        <v>219</v>
      </c>
      <c r="O50" s="6" t="s">
        <v>869</v>
      </c>
      <c r="P50" s="6" t="s">
        <v>20</v>
      </c>
      <c r="Q50" s="10">
        <v>47</v>
      </c>
      <c r="R50" s="10">
        <v>48</v>
      </c>
      <c r="S50" s="10">
        <v>49</v>
      </c>
      <c r="T50" s="6">
        <v>50</v>
      </c>
      <c r="U50" s="6"/>
    </row>
    <row r="51" spans="1:21" ht="90" x14ac:dyDescent="0.25">
      <c r="A51" s="6">
        <f t="shared" si="0"/>
        <v>68</v>
      </c>
      <c r="B51" s="26">
        <v>2</v>
      </c>
      <c r="C51" s="27" t="s">
        <v>214</v>
      </c>
      <c r="D51" s="26">
        <v>14</v>
      </c>
      <c r="E51" s="27" t="s">
        <v>215</v>
      </c>
      <c r="F51" s="10" t="s">
        <v>68</v>
      </c>
      <c r="G51" s="6" t="s">
        <v>870</v>
      </c>
      <c r="H51" s="10">
        <v>68</v>
      </c>
      <c r="I51" s="6" t="s">
        <v>224</v>
      </c>
      <c r="J51" s="10" t="s">
        <v>32</v>
      </c>
      <c r="K51" s="10">
        <v>67.27</v>
      </c>
      <c r="L51" s="6" t="s">
        <v>225</v>
      </c>
      <c r="M51" s="6" t="s">
        <v>226</v>
      </c>
      <c r="N51" s="6" t="s">
        <v>227</v>
      </c>
      <c r="O51" s="6" t="s">
        <v>871</v>
      </c>
      <c r="P51" s="6" t="s">
        <v>20</v>
      </c>
      <c r="Q51" s="10">
        <v>68</v>
      </c>
      <c r="R51" s="10">
        <v>69</v>
      </c>
      <c r="S51" s="10">
        <v>70</v>
      </c>
      <c r="T51" s="6">
        <v>71</v>
      </c>
      <c r="U51" s="6"/>
    </row>
    <row r="52" spans="1:21" ht="146.25" x14ac:dyDescent="0.25">
      <c r="A52" s="6">
        <f t="shared" si="0"/>
        <v>69</v>
      </c>
      <c r="B52" s="26">
        <v>2</v>
      </c>
      <c r="C52" s="27" t="s">
        <v>214</v>
      </c>
      <c r="D52" s="26">
        <v>15</v>
      </c>
      <c r="E52" s="27" t="s">
        <v>228</v>
      </c>
      <c r="F52" s="10" t="s">
        <v>15</v>
      </c>
      <c r="G52" s="6" t="s">
        <v>872</v>
      </c>
      <c r="H52" s="10">
        <v>69</v>
      </c>
      <c r="I52" s="6" t="s">
        <v>229</v>
      </c>
      <c r="J52" s="10" t="s">
        <v>1121</v>
      </c>
      <c r="K52" s="10">
        <v>0.05</v>
      </c>
      <c r="L52" s="6" t="s">
        <v>230</v>
      </c>
      <c r="M52" s="6" t="s">
        <v>231</v>
      </c>
      <c r="N52" s="6" t="s">
        <v>232</v>
      </c>
      <c r="O52" s="6" t="s">
        <v>873</v>
      </c>
      <c r="P52" s="6" t="s">
        <v>20</v>
      </c>
      <c r="Q52" s="10">
        <v>0.5</v>
      </c>
      <c r="R52" s="10">
        <v>0.6</v>
      </c>
      <c r="S52" s="10">
        <v>0.7</v>
      </c>
      <c r="T52" s="6">
        <v>0.8</v>
      </c>
      <c r="U52" s="6"/>
    </row>
    <row r="53" spans="1:21" ht="33.75" x14ac:dyDescent="0.25">
      <c r="A53" s="6">
        <f t="shared" si="0"/>
        <v>70</v>
      </c>
      <c r="B53" s="26">
        <v>2</v>
      </c>
      <c r="C53" s="27" t="s">
        <v>214</v>
      </c>
      <c r="D53" s="26">
        <v>15</v>
      </c>
      <c r="E53" s="27" t="s">
        <v>228</v>
      </c>
      <c r="F53" s="10" t="s">
        <v>15</v>
      </c>
      <c r="G53" s="6" t="s">
        <v>874</v>
      </c>
      <c r="H53" s="10">
        <v>70</v>
      </c>
      <c r="I53" s="6" t="s">
        <v>233</v>
      </c>
      <c r="J53" s="10" t="s">
        <v>234</v>
      </c>
      <c r="K53" s="10">
        <v>6.85</v>
      </c>
      <c r="L53" s="6" t="s">
        <v>235</v>
      </c>
      <c r="M53" s="6" t="s">
        <v>236</v>
      </c>
      <c r="N53" s="6" t="s">
        <v>237</v>
      </c>
      <c r="O53" s="6" t="s">
        <v>875</v>
      </c>
      <c r="P53" s="6" t="s">
        <v>58</v>
      </c>
      <c r="Q53" s="10">
        <v>6.5</v>
      </c>
      <c r="R53" s="10">
        <v>6.25</v>
      </c>
      <c r="S53" s="10">
        <v>6</v>
      </c>
      <c r="T53" s="6">
        <v>5.75</v>
      </c>
      <c r="U53" s="6"/>
    </row>
    <row r="54" spans="1:21" ht="45" x14ac:dyDescent="0.25">
      <c r="A54" s="6">
        <f t="shared" si="0"/>
        <v>71</v>
      </c>
      <c r="B54" s="26">
        <v>2</v>
      </c>
      <c r="C54" s="27" t="s">
        <v>214</v>
      </c>
      <c r="D54" s="26">
        <v>15</v>
      </c>
      <c r="E54" s="27" t="s">
        <v>228</v>
      </c>
      <c r="F54" s="10" t="s">
        <v>15</v>
      </c>
      <c r="G54" s="6" t="s">
        <v>874</v>
      </c>
      <c r="H54" s="10">
        <v>71</v>
      </c>
      <c r="I54" s="6" t="s">
        <v>238</v>
      </c>
      <c r="J54" s="10" t="s">
        <v>239</v>
      </c>
      <c r="K54" s="10">
        <v>1.21</v>
      </c>
      <c r="L54" s="6" t="s">
        <v>240</v>
      </c>
      <c r="M54" s="6" t="s">
        <v>241</v>
      </c>
      <c r="N54" s="6" t="s">
        <v>242</v>
      </c>
      <c r="O54" s="6" t="s">
        <v>876</v>
      </c>
      <c r="P54" s="6" t="s">
        <v>20</v>
      </c>
      <c r="Q54" s="10">
        <v>1.22</v>
      </c>
      <c r="R54" s="10">
        <v>1.24</v>
      </c>
      <c r="S54" s="10">
        <v>1.26</v>
      </c>
      <c r="T54" s="6">
        <v>1.28</v>
      </c>
      <c r="U54" s="6"/>
    </row>
    <row r="55" spans="1:21" ht="45" x14ac:dyDescent="0.25">
      <c r="A55" s="6">
        <f t="shared" si="0"/>
        <v>72</v>
      </c>
      <c r="B55" s="26">
        <v>2</v>
      </c>
      <c r="C55" s="27" t="s">
        <v>214</v>
      </c>
      <c r="D55" s="26">
        <v>15</v>
      </c>
      <c r="E55" s="27" t="s">
        <v>228</v>
      </c>
      <c r="F55" s="10" t="s">
        <v>15</v>
      </c>
      <c r="G55" s="6" t="s">
        <v>874</v>
      </c>
      <c r="H55" s="10">
        <v>72</v>
      </c>
      <c r="I55" s="6" t="s">
        <v>243</v>
      </c>
      <c r="J55" s="10" t="s">
        <v>32</v>
      </c>
      <c r="K55" s="10">
        <v>0</v>
      </c>
      <c r="L55" s="6" t="s">
        <v>235</v>
      </c>
      <c r="M55" s="6" t="s">
        <v>244</v>
      </c>
      <c r="N55" s="6" t="s">
        <v>245</v>
      </c>
      <c r="O55" s="6" t="s">
        <v>877</v>
      </c>
      <c r="P55" s="6" t="s">
        <v>20</v>
      </c>
      <c r="Q55" s="10">
        <v>25</v>
      </c>
      <c r="R55" s="10">
        <v>50</v>
      </c>
      <c r="S55" s="10">
        <v>75</v>
      </c>
      <c r="T55" s="6">
        <v>100</v>
      </c>
      <c r="U55" s="6"/>
    </row>
    <row r="56" spans="1:21" ht="180" x14ac:dyDescent="0.25">
      <c r="A56" s="6">
        <f t="shared" si="0"/>
        <v>74</v>
      </c>
      <c r="B56" s="26">
        <v>2</v>
      </c>
      <c r="C56" s="27" t="s">
        <v>214</v>
      </c>
      <c r="D56" s="26">
        <v>16</v>
      </c>
      <c r="E56" s="27" t="s">
        <v>1119</v>
      </c>
      <c r="F56" s="10" t="s">
        <v>15</v>
      </c>
      <c r="G56" s="6" t="s">
        <v>878</v>
      </c>
      <c r="H56" s="10">
        <v>74</v>
      </c>
      <c r="I56" s="6" t="s">
        <v>250</v>
      </c>
      <c r="J56" s="10" t="s">
        <v>32</v>
      </c>
      <c r="K56" s="10">
        <v>0</v>
      </c>
      <c r="L56" s="6" t="s">
        <v>251</v>
      </c>
      <c r="M56" s="6" t="s">
        <v>252</v>
      </c>
      <c r="N56" s="6" t="s">
        <v>253</v>
      </c>
      <c r="O56" s="6" t="s">
        <v>879</v>
      </c>
      <c r="P56" s="6" t="s">
        <v>20</v>
      </c>
      <c r="Q56" s="10">
        <v>46</v>
      </c>
      <c r="R56" s="10">
        <v>90</v>
      </c>
      <c r="S56" s="10">
        <v>130</v>
      </c>
      <c r="T56" s="6">
        <v>180</v>
      </c>
      <c r="U56" s="6" t="s">
        <v>1159</v>
      </c>
    </row>
    <row r="57" spans="1:21" ht="112.5" x14ac:dyDescent="0.25">
      <c r="A57" s="6">
        <f t="shared" si="0"/>
        <v>75</v>
      </c>
      <c r="B57" s="26">
        <v>2</v>
      </c>
      <c r="C57" s="27" t="s">
        <v>214</v>
      </c>
      <c r="D57" s="26">
        <v>16</v>
      </c>
      <c r="E57" s="27" t="s">
        <v>1119</v>
      </c>
      <c r="F57" s="10" t="s">
        <v>15</v>
      </c>
      <c r="G57" s="6" t="s">
        <v>880</v>
      </c>
      <c r="H57" s="10">
        <v>75</v>
      </c>
      <c r="I57" s="6" t="s">
        <v>254</v>
      </c>
      <c r="J57" s="10" t="s">
        <v>32</v>
      </c>
      <c r="K57" s="10">
        <v>6</v>
      </c>
      <c r="L57" s="6" t="s">
        <v>255</v>
      </c>
      <c r="M57" s="6" t="s">
        <v>256</v>
      </c>
      <c r="N57" s="6" t="s">
        <v>257</v>
      </c>
      <c r="O57" s="6" t="s">
        <v>881</v>
      </c>
      <c r="P57" s="6" t="s">
        <v>20</v>
      </c>
      <c r="Q57" s="10">
        <v>9</v>
      </c>
      <c r="R57" s="10">
        <v>8.82</v>
      </c>
      <c r="S57" s="10">
        <v>11.25</v>
      </c>
      <c r="T57" s="6">
        <v>14.17</v>
      </c>
      <c r="U57" s="6" t="s">
        <v>1159</v>
      </c>
    </row>
    <row r="58" spans="1:21" ht="123.75" x14ac:dyDescent="0.25">
      <c r="A58" s="6">
        <f t="shared" si="0"/>
        <v>76</v>
      </c>
      <c r="B58" s="26">
        <v>2</v>
      </c>
      <c r="C58" s="27" t="s">
        <v>214</v>
      </c>
      <c r="D58" s="26">
        <v>17</v>
      </c>
      <c r="E58" s="27" t="s">
        <v>258</v>
      </c>
      <c r="F58" s="10" t="s">
        <v>15</v>
      </c>
      <c r="G58" s="6" t="s">
        <v>882</v>
      </c>
      <c r="H58" s="10">
        <v>76</v>
      </c>
      <c r="I58" s="6" t="s">
        <v>268</v>
      </c>
      <c r="J58" s="10" t="s">
        <v>32</v>
      </c>
      <c r="K58" s="10">
        <v>82</v>
      </c>
      <c r="L58" s="6" t="s">
        <v>269</v>
      </c>
      <c r="M58" s="6" t="s">
        <v>270</v>
      </c>
      <c r="N58" s="6" t="s">
        <v>271</v>
      </c>
      <c r="O58" s="6" t="s">
        <v>1084</v>
      </c>
      <c r="P58" s="6" t="s">
        <v>58</v>
      </c>
      <c r="Q58" s="10">
        <v>77.22</v>
      </c>
      <c r="R58" s="10">
        <v>72.540000000000006</v>
      </c>
      <c r="S58" s="10">
        <v>67.86</v>
      </c>
      <c r="T58" s="6">
        <v>63.18</v>
      </c>
      <c r="U58" s="6" t="s">
        <v>1160</v>
      </c>
    </row>
    <row r="59" spans="1:21" s="13" customFormat="1" ht="101.25" x14ac:dyDescent="0.25">
      <c r="A59" s="18">
        <f t="shared" si="0"/>
        <v>77</v>
      </c>
      <c r="B59" s="26">
        <v>2</v>
      </c>
      <c r="C59" s="27" t="s">
        <v>214</v>
      </c>
      <c r="D59" s="26">
        <v>17</v>
      </c>
      <c r="E59" s="27" t="s">
        <v>258</v>
      </c>
      <c r="F59" s="19" t="s">
        <v>15</v>
      </c>
      <c r="G59" s="18" t="s">
        <v>882</v>
      </c>
      <c r="H59" s="19">
        <v>77</v>
      </c>
      <c r="I59" s="18" t="s">
        <v>272</v>
      </c>
      <c r="J59" s="19" t="s">
        <v>32</v>
      </c>
      <c r="K59" s="19">
        <v>9.89</v>
      </c>
      <c r="L59" s="18" t="s">
        <v>269</v>
      </c>
      <c r="M59" s="18" t="s">
        <v>273</v>
      </c>
      <c r="N59" s="6" t="s">
        <v>274</v>
      </c>
      <c r="O59" s="6" t="s">
        <v>1085</v>
      </c>
      <c r="P59" s="18" t="s">
        <v>58</v>
      </c>
      <c r="Q59" s="10">
        <v>8.4600000000000009</v>
      </c>
      <c r="R59" s="10">
        <v>7.03</v>
      </c>
      <c r="S59" s="10">
        <v>5.6</v>
      </c>
      <c r="T59" s="6">
        <v>4.17</v>
      </c>
      <c r="U59" s="6" t="s">
        <v>1161</v>
      </c>
    </row>
    <row r="60" spans="1:21" s="13" customFormat="1" ht="90" x14ac:dyDescent="0.25">
      <c r="A60" s="18">
        <f t="shared" si="0"/>
        <v>78</v>
      </c>
      <c r="B60" s="26">
        <v>2</v>
      </c>
      <c r="C60" s="27" t="s">
        <v>214</v>
      </c>
      <c r="D60" s="26">
        <v>17</v>
      </c>
      <c r="E60" s="27" t="s">
        <v>258</v>
      </c>
      <c r="F60" s="19" t="s">
        <v>15</v>
      </c>
      <c r="G60" s="18" t="s">
        <v>883</v>
      </c>
      <c r="H60" s="19">
        <v>78</v>
      </c>
      <c r="I60" s="18" t="s">
        <v>298</v>
      </c>
      <c r="J60" s="19" t="s">
        <v>32</v>
      </c>
      <c r="K60" s="19">
        <v>4.5999999999999996</v>
      </c>
      <c r="L60" s="18" t="s">
        <v>288</v>
      </c>
      <c r="M60" s="18" t="s">
        <v>299</v>
      </c>
      <c r="N60" s="6" t="s">
        <v>300</v>
      </c>
      <c r="O60" s="6" t="s">
        <v>884</v>
      </c>
      <c r="P60" s="18" t="s">
        <v>20</v>
      </c>
      <c r="Q60" s="10">
        <v>4.5999999999999996</v>
      </c>
      <c r="R60" s="10">
        <v>4.5999999999999996</v>
      </c>
      <c r="S60" s="10">
        <v>4.5999999999999996</v>
      </c>
      <c r="T60" s="6">
        <v>4.5999999999999996</v>
      </c>
      <c r="U60" s="6"/>
    </row>
    <row r="61" spans="1:21" ht="225" x14ac:dyDescent="0.25">
      <c r="A61" s="6">
        <f t="shared" si="0"/>
        <v>79</v>
      </c>
      <c r="B61" s="26">
        <v>2</v>
      </c>
      <c r="C61" s="27" t="s">
        <v>214</v>
      </c>
      <c r="D61" s="26">
        <v>17</v>
      </c>
      <c r="E61" s="27" t="s">
        <v>258</v>
      </c>
      <c r="F61" s="10" t="s">
        <v>15</v>
      </c>
      <c r="G61" s="6" t="s">
        <v>885</v>
      </c>
      <c r="H61" s="10">
        <v>79</v>
      </c>
      <c r="I61" s="6" t="s">
        <v>1096</v>
      </c>
      <c r="J61" s="10" t="s">
        <v>32</v>
      </c>
      <c r="K61" s="10">
        <v>0</v>
      </c>
      <c r="L61" s="6" t="s">
        <v>275</v>
      </c>
      <c r="M61" s="6" t="s">
        <v>1127</v>
      </c>
      <c r="N61" s="6" t="s">
        <v>276</v>
      </c>
      <c r="O61" s="6" t="s">
        <v>886</v>
      </c>
      <c r="P61" s="6" t="s">
        <v>20</v>
      </c>
      <c r="Q61" s="10">
        <v>50</v>
      </c>
      <c r="R61" s="10">
        <v>75</v>
      </c>
      <c r="S61" s="10">
        <v>100</v>
      </c>
      <c r="T61" s="6">
        <v>100</v>
      </c>
      <c r="U61" s="6" t="s">
        <v>1162</v>
      </c>
    </row>
    <row r="62" spans="1:21" ht="225" x14ac:dyDescent="0.25">
      <c r="A62" s="6">
        <f t="shared" si="0"/>
        <v>80</v>
      </c>
      <c r="B62" s="26">
        <v>2</v>
      </c>
      <c r="C62" s="27" t="s">
        <v>214</v>
      </c>
      <c r="D62" s="26">
        <v>17</v>
      </c>
      <c r="E62" s="27" t="s">
        <v>258</v>
      </c>
      <c r="F62" s="10" t="s">
        <v>15</v>
      </c>
      <c r="G62" s="6" t="s">
        <v>885</v>
      </c>
      <c r="H62" s="10">
        <v>80</v>
      </c>
      <c r="I62" s="6" t="s">
        <v>1095</v>
      </c>
      <c r="J62" s="10" t="s">
        <v>32</v>
      </c>
      <c r="K62" s="10">
        <v>0</v>
      </c>
      <c r="L62" s="6" t="s">
        <v>275</v>
      </c>
      <c r="M62" s="6" t="s">
        <v>1128</v>
      </c>
      <c r="N62" s="6" t="s">
        <v>277</v>
      </c>
      <c r="O62" s="6" t="s">
        <v>886</v>
      </c>
      <c r="P62" s="6" t="s">
        <v>20</v>
      </c>
      <c r="Q62" s="10">
        <v>10</v>
      </c>
      <c r="R62" s="10">
        <v>25</v>
      </c>
      <c r="S62" s="10">
        <v>50</v>
      </c>
      <c r="T62" s="6">
        <v>75</v>
      </c>
      <c r="U62" s="6" t="s">
        <v>1162</v>
      </c>
    </row>
    <row r="63" spans="1:21" ht="123.75" x14ac:dyDescent="0.25">
      <c r="A63" s="6">
        <f t="shared" si="0"/>
        <v>81</v>
      </c>
      <c r="B63" s="26">
        <v>2</v>
      </c>
      <c r="C63" s="27" t="s">
        <v>214</v>
      </c>
      <c r="D63" s="26">
        <v>17</v>
      </c>
      <c r="E63" s="27" t="s">
        <v>258</v>
      </c>
      <c r="F63" s="10" t="s">
        <v>15</v>
      </c>
      <c r="G63" s="6" t="s">
        <v>885</v>
      </c>
      <c r="H63" s="10">
        <v>81</v>
      </c>
      <c r="I63" s="6" t="s">
        <v>1094</v>
      </c>
      <c r="J63" s="10" t="s">
        <v>32</v>
      </c>
      <c r="K63" s="10">
        <v>0</v>
      </c>
      <c r="L63" s="6" t="s">
        <v>275</v>
      </c>
      <c r="M63" s="6" t="s">
        <v>1129</v>
      </c>
      <c r="N63" s="6" t="s">
        <v>278</v>
      </c>
      <c r="O63" s="6" t="s">
        <v>886</v>
      </c>
      <c r="P63" s="6" t="s">
        <v>20</v>
      </c>
      <c r="Q63" s="10">
        <v>0</v>
      </c>
      <c r="R63" s="10">
        <v>0</v>
      </c>
      <c r="S63" s="10">
        <v>10</v>
      </c>
      <c r="T63" s="6">
        <v>25</v>
      </c>
      <c r="U63" s="6" t="s">
        <v>1162</v>
      </c>
    </row>
    <row r="64" spans="1:21" ht="67.5" x14ac:dyDescent="0.25">
      <c r="A64" s="6">
        <f t="shared" si="0"/>
        <v>82</v>
      </c>
      <c r="B64" s="26">
        <v>2</v>
      </c>
      <c r="C64" s="27" t="s">
        <v>214</v>
      </c>
      <c r="D64" s="26">
        <v>17</v>
      </c>
      <c r="E64" s="27" t="s">
        <v>258</v>
      </c>
      <c r="F64" s="10" t="s">
        <v>15</v>
      </c>
      <c r="G64" s="6" t="s">
        <v>883</v>
      </c>
      <c r="H64" s="10">
        <v>82</v>
      </c>
      <c r="I64" s="6" t="s">
        <v>283</v>
      </c>
      <c r="J64" s="10" t="s">
        <v>32</v>
      </c>
      <c r="K64" s="10">
        <v>2</v>
      </c>
      <c r="L64" s="6" t="s">
        <v>284</v>
      </c>
      <c r="M64" s="6" t="s">
        <v>285</v>
      </c>
      <c r="N64" s="6" t="s">
        <v>286</v>
      </c>
      <c r="O64" s="6" t="s">
        <v>887</v>
      </c>
      <c r="P64" s="6" t="s">
        <v>20</v>
      </c>
      <c r="Q64" s="10">
        <v>2</v>
      </c>
      <c r="R64" s="10">
        <v>2</v>
      </c>
      <c r="S64" s="10">
        <v>2</v>
      </c>
      <c r="T64" s="6">
        <v>2</v>
      </c>
      <c r="U64" s="6"/>
    </row>
    <row r="65" spans="1:21" ht="56.25" x14ac:dyDescent="0.25">
      <c r="A65" s="6">
        <f t="shared" ref="A65:A126" si="1">H65</f>
        <v>83</v>
      </c>
      <c r="B65" s="26">
        <v>2</v>
      </c>
      <c r="C65" s="27" t="s">
        <v>214</v>
      </c>
      <c r="D65" s="26">
        <v>17</v>
      </c>
      <c r="E65" s="27" t="s">
        <v>258</v>
      </c>
      <c r="F65" s="10" t="s">
        <v>15</v>
      </c>
      <c r="G65" s="6" t="s">
        <v>883</v>
      </c>
      <c r="H65" s="10">
        <v>83</v>
      </c>
      <c r="I65" s="18" t="s">
        <v>287</v>
      </c>
      <c r="J65" s="19" t="s">
        <v>32</v>
      </c>
      <c r="K65" s="19">
        <v>3.2</v>
      </c>
      <c r="L65" s="18" t="s">
        <v>288</v>
      </c>
      <c r="M65" s="18" t="s">
        <v>289</v>
      </c>
      <c r="N65" s="6" t="s">
        <v>290</v>
      </c>
      <c r="O65" s="6" t="s">
        <v>888</v>
      </c>
      <c r="P65" s="18" t="s">
        <v>20</v>
      </c>
      <c r="Q65" s="10">
        <v>3.2</v>
      </c>
      <c r="R65" s="10">
        <v>3.2</v>
      </c>
      <c r="S65" s="10">
        <v>3.2</v>
      </c>
      <c r="T65" s="6">
        <v>3.2</v>
      </c>
      <c r="U65" s="6"/>
    </row>
    <row r="66" spans="1:21" ht="45" x14ac:dyDescent="0.25">
      <c r="A66" s="6">
        <f t="shared" si="1"/>
        <v>84</v>
      </c>
      <c r="B66" s="26">
        <v>2</v>
      </c>
      <c r="C66" s="27" t="s">
        <v>214</v>
      </c>
      <c r="D66" s="26">
        <v>17</v>
      </c>
      <c r="E66" s="27" t="s">
        <v>258</v>
      </c>
      <c r="F66" s="10" t="s">
        <v>15</v>
      </c>
      <c r="G66" s="6" t="s">
        <v>883</v>
      </c>
      <c r="H66" s="10">
        <v>84</v>
      </c>
      <c r="I66" s="18" t="s">
        <v>291</v>
      </c>
      <c r="J66" s="19" t="s">
        <v>32</v>
      </c>
      <c r="K66" s="19">
        <v>2</v>
      </c>
      <c r="L66" s="18" t="s">
        <v>292</v>
      </c>
      <c r="M66" s="18" t="s">
        <v>293</v>
      </c>
      <c r="N66" s="6" t="s">
        <v>294</v>
      </c>
      <c r="O66" s="6" t="s">
        <v>889</v>
      </c>
      <c r="P66" s="18" t="s">
        <v>20</v>
      </c>
      <c r="Q66" s="10">
        <v>2</v>
      </c>
      <c r="R66" s="10">
        <v>2</v>
      </c>
      <c r="S66" s="10">
        <v>2</v>
      </c>
      <c r="T66" s="6">
        <v>2</v>
      </c>
      <c r="U66" s="6"/>
    </row>
    <row r="67" spans="1:21" ht="56.25" x14ac:dyDescent="0.25">
      <c r="A67" s="6">
        <f t="shared" si="1"/>
        <v>91</v>
      </c>
      <c r="B67" s="26">
        <v>3</v>
      </c>
      <c r="C67" s="27" t="s">
        <v>301</v>
      </c>
      <c r="D67" s="26">
        <v>19</v>
      </c>
      <c r="E67" s="27" t="s">
        <v>302</v>
      </c>
      <c r="F67" s="10" t="s">
        <v>15</v>
      </c>
      <c r="G67" s="6" t="s">
        <v>890</v>
      </c>
      <c r="H67" s="10">
        <v>91</v>
      </c>
      <c r="I67" s="18" t="s">
        <v>303</v>
      </c>
      <c r="J67" s="19" t="s">
        <v>32</v>
      </c>
      <c r="K67" s="19">
        <v>78.900000000000006</v>
      </c>
      <c r="L67" s="18" t="s">
        <v>304</v>
      </c>
      <c r="M67" s="18" t="s">
        <v>305</v>
      </c>
      <c r="N67" s="6" t="s">
        <v>306</v>
      </c>
      <c r="O67" s="6" t="s">
        <v>891</v>
      </c>
      <c r="P67" s="18" t="s">
        <v>20</v>
      </c>
      <c r="Q67" s="10">
        <v>81.069999999999993</v>
      </c>
      <c r="R67" s="10">
        <v>82.29</v>
      </c>
      <c r="S67" s="10">
        <v>83.49</v>
      </c>
      <c r="T67" s="6">
        <v>84.42</v>
      </c>
      <c r="U67" s="6"/>
    </row>
    <row r="68" spans="1:21" ht="56.25" x14ac:dyDescent="0.25">
      <c r="A68" s="6">
        <f t="shared" si="1"/>
        <v>92</v>
      </c>
      <c r="B68" s="26">
        <v>3</v>
      </c>
      <c r="C68" s="27" t="s">
        <v>301</v>
      </c>
      <c r="D68" s="26">
        <v>19</v>
      </c>
      <c r="E68" s="27" t="s">
        <v>302</v>
      </c>
      <c r="F68" s="10" t="s">
        <v>15</v>
      </c>
      <c r="G68" s="6" t="s">
        <v>890</v>
      </c>
      <c r="H68" s="10">
        <v>92</v>
      </c>
      <c r="I68" s="6" t="s">
        <v>307</v>
      </c>
      <c r="J68" s="10" t="s">
        <v>32</v>
      </c>
      <c r="K68" s="10">
        <v>100</v>
      </c>
      <c r="L68" s="6" t="s">
        <v>304</v>
      </c>
      <c r="M68" s="6" t="s">
        <v>308</v>
      </c>
      <c r="N68" s="6" t="s">
        <v>309</v>
      </c>
      <c r="O68" s="6" t="s">
        <v>892</v>
      </c>
      <c r="P68" s="6" t="s">
        <v>20</v>
      </c>
      <c r="Q68" s="10">
        <v>100</v>
      </c>
      <c r="R68" s="10">
        <v>100</v>
      </c>
      <c r="S68" s="10">
        <v>100</v>
      </c>
      <c r="T68" s="6">
        <v>100</v>
      </c>
      <c r="U68" s="6"/>
    </row>
    <row r="69" spans="1:21" ht="56.25" x14ac:dyDescent="0.25">
      <c r="A69" s="6">
        <f t="shared" si="1"/>
        <v>93</v>
      </c>
      <c r="B69" s="26">
        <v>3</v>
      </c>
      <c r="C69" s="27" t="s">
        <v>301</v>
      </c>
      <c r="D69" s="26">
        <v>19</v>
      </c>
      <c r="E69" s="27" t="s">
        <v>302</v>
      </c>
      <c r="F69" s="10" t="s">
        <v>15</v>
      </c>
      <c r="G69" s="6" t="s">
        <v>890</v>
      </c>
      <c r="H69" s="10">
        <v>93</v>
      </c>
      <c r="I69" s="6" t="s">
        <v>310</v>
      </c>
      <c r="J69" s="10" t="s">
        <v>32</v>
      </c>
      <c r="K69" s="10">
        <v>95.01</v>
      </c>
      <c r="L69" s="6" t="s">
        <v>304</v>
      </c>
      <c r="M69" s="6" t="s">
        <v>311</v>
      </c>
      <c r="N69" s="6" t="s">
        <v>312</v>
      </c>
      <c r="O69" s="6" t="s">
        <v>893</v>
      </c>
      <c r="P69" s="6" t="s">
        <v>20</v>
      </c>
      <c r="Q69" s="10">
        <v>95.01</v>
      </c>
      <c r="R69" s="10">
        <v>95.01</v>
      </c>
      <c r="S69" s="10">
        <v>95.01</v>
      </c>
      <c r="T69" s="6">
        <v>95.01</v>
      </c>
      <c r="U69" s="6"/>
    </row>
    <row r="70" spans="1:21" ht="56.25" x14ac:dyDescent="0.25">
      <c r="A70" s="6">
        <f t="shared" si="1"/>
        <v>94</v>
      </c>
      <c r="B70" s="26">
        <v>3</v>
      </c>
      <c r="C70" s="27" t="s">
        <v>301</v>
      </c>
      <c r="D70" s="26">
        <v>19</v>
      </c>
      <c r="E70" s="27" t="s">
        <v>302</v>
      </c>
      <c r="F70" s="10" t="s">
        <v>15</v>
      </c>
      <c r="G70" s="6" t="s">
        <v>890</v>
      </c>
      <c r="H70" s="10">
        <v>94</v>
      </c>
      <c r="I70" s="6" t="s">
        <v>313</v>
      </c>
      <c r="J70" s="10" t="s">
        <v>32</v>
      </c>
      <c r="K70" s="10">
        <v>2.1</v>
      </c>
      <c r="L70" s="6" t="s">
        <v>314</v>
      </c>
      <c r="M70" s="6" t="s">
        <v>315</v>
      </c>
      <c r="N70" s="6" t="s">
        <v>316</v>
      </c>
      <c r="O70" s="6" t="s">
        <v>894</v>
      </c>
      <c r="P70" s="6" t="s">
        <v>58</v>
      </c>
      <c r="Q70" s="10">
        <v>3</v>
      </c>
      <c r="R70" s="10">
        <v>2.9</v>
      </c>
      <c r="S70" s="10">
        <v>2.8</v>
      </c>
      <c r="T70" s="6">
        <v>2.7</v>
      </c>
      <c r="U70" s="6"/>
    </row>
    <row r="71" spans="1:21" ht="78.75" x14ac:dyDescent="0.25">
      <c r="A71" s="6">
        <f t="shared" si="1"/>
        <v>95</v>
      </c>
      <c r="B71" s="26">
        <v>3</v>
      </c>
      <c r="C71" s="27" t="s">
        <v>301</v>
      </c>
      <c r="D71" s="26">
        <v>20</v>
      </c>
      <c r="E71" s="27" t="s">
        <v>317</v>
      </c>
      <c r="F71" s="10" t="s">
        <v>15</v>
      </c>
      <c r="G71" s="6" t="s">
        <v>895</v>
      </c>
      <c r="H71" s="10">
        <v>95</v>
      </c>
      <c r="I71" s="6" t="s">
        <v>318</v>
      </c>
      <c r="J71" s="10" t="s">
        <v>32</v>
      </c>
      <c r="K71" s="10">
        <v>2.69</v>
      </c>
      <c r="L71" s="6" t="s">
        <v>319</v>
      </c>
      <c r="M71" s="6" t="s">
        <v>320</v>
      </c>
      <c r="N71" s="6" t="s">
        <v>321</v>
      </c>
      <c r="O71" s="6" t="s">
        <v>896</v>
      </c>
      <c r="P71" s="6" t="s">
        <v>20</v>
      </c>
      <c r="Q71" s="10">
        <v>2.75</v>
      </c>
      <c r="R71" s="10">
        <v>2.8</v>
      </c>
      <c r="S71" s="10">
        <v>2.85</v>
      </c>
      <c r="T71" s="6">
        <v>2.9</v>
      </c>
      <c r="U71" s="6"/>
    </row>
    <row r="72" spans="1:21" ht="180" x14ac:dyDescent="0.25">
      <c r="A72" s="6">
        <f t="shared" si="1"/>
        <v>96</v>
      </c>
      <c r="B72" s="26">
        <v>3</v>
      </c>
      <c r="C72" s="27" t="s">
        <v>301</v>
      </c>
      <c r="D72" s="26">
        <v>20</v>
      </c>
      <c r="E72" s="27" t="s">
        <v>317</v>
      </c>
      <c r="F72" s="10" t="s">
        <v>15</v>
      </c>
      <c r="G72" s="6" t="s">
        <v>897</v>
      </c>
      <c r="H72" s="10">
        <v>96</v>
      </c>
      <c r="I72" s="6" t="s">
        <v>322</v>
      </c>
      <c r="J72" s="10" t="s">
        <v>32</v>
      </c>
      <c r="K72" s="10">
        <v>21.39</v>
      </c>
      <c r="L72" s="6" t="s">
        <v>323</v>
      </c>
      <c r="M72" s="6" t="s">
        <v>324</v>
      </c>
      <c r="N72" s="6" t="s">
        <v>325</v>
      </c>
      <c r="O72" s="6" t="s">
        <v>898</v>
      </c>
      <c r="P72" s="6" t="s">
        <v>20</v>
      </c>
      <c r="Q72" s="10">
        <v>22</v>
      </c>
      <c r="R72" s="10">
        <v>24</v>
      </c>
      <c r="S72" s="10">
        <v>25</v>
      </c>
      <c r="T72" s="6">
        <v>26</v>
      </c>
      <c r="U72" s="6"/>
    </row>
    <row r="73" spans="1:21" ht="67.5" x14ac:dyDescent="0.25">
      <c r="A73" s="6">
        <f t="shared" si="1"/>
        <v>97</v>
      </c>
      <c r="B73" s="26">
        <v>3</v>
      </c>
      <c r="C73" s="27" t="s">
        <v>301</v>
      </c>
      <c r="D73" s="26">
        <v>20</v>
      </c>
      <c r="E73" s="27" t="s">
        <v>317</v>
      </c>
      <c r="F73" s="10" t="s">
        <v>15</v>
      </c>
      <c r="G73" s="6" t="s">
        <v>895</v>
      </c>
      <c r="H73" s="10">
        <v>97</v>
      </c>
      <c r="I73" s="6" t="s">
        <v>326</v>
      </c>
      <c r="J73" s="10" t="s">
        <v>32</v>
      </c>
      <c r="K73" s="10">
        <v>79.7</v>
      </c>
      <c r="L73" s="6" t="s">
        <v>327</v>
      </c>
      <c r="M73" s="6" t="s">
        <v>328</v>
      </c>
      <c r="N73" s="6" t="s">
        <v>329</v>
      </c>
      <c r="O73" s="6" t="s">
        <v>899</v>
      </c>
      <c r="P73" s="6" t="s">
        <v>20</v>
      </c>
      <c r="Q73" s="10">
        <v>80</v>
      </c>
      <c r="R73" s="10">
        <v>81</v>
      </c>
      <c r="S73" s="10">
        <v>81.5</v>
      </c>
      <c r="T73" s="6">
        <v>82</v>
      </c>
      <c r="U73" s="6"/>
    </row>
    <row r="74" spans="1:21" ht="67.5" x14ac:dyDescent="0.25">
      <c r="A74" s="6">
        <f t="shared" si="1"/>
        <v>99</v>
      </c>
      <c r="B74" s="26">
        <v>3</v>
      </c>
      <c r="C74" s="27" t="s">
        <v>301</v>
      </c>
      <c r="D74" s="26">
        <v>20</v>
      </c>
      <c r="E74" s="27" t="s">
        <v>317</v>
      </c>
      <c r="F74" s="10" t="s">
        <v>15</v>
      </c>
      <c r="G74" s="6" t="s">
        <v>900</v>
      </c>
      <c r="H74" s="10">
        <v>99</v>
      </c>
      <c r="I74" s="6" t="s">
        <v>333</v>
      </c>
      <c r="J74" s="10" t="s">
        <v>32</v>
      </c>
      <c r="K74" s="10">
        <v>1.25</v>
      </c>
      <c r="L74" s="6" t="s">
        <v>334</v>
      </c>
      <c r="M74" s="6" t="s">
        <v>335</v>
      </c>
      <c r="N74" s="6" t="s">
        <v>336</v>
      </c>
      <c r="O74" s="6" t="s">
        <v>901</v>
      </c>
      <c r="P74" s="6" t="s">
        <v>20</v>
      </c>
      <c r="Q74" s="10">
        <v>20</v>
      </c>
      <c r="R74" s="10">
        <v>50</v>
      </c>
      <c r="S74" s="10">
        <v>70</v>
      </c>
      <c r="T74" s="6">
        <v>100</v>
      </c>
      <c r="U74" s="6"/>
    </row>
    <row r="75" spans="1:21" ht="45" x14ac:dyDescent="0.25">
      <c r="A75" s="6">
        <f t="shared" si="1"/>
        <v>100</v>
      </c>
      <c r="B75" s="26">
        <v>3</v>
      </c>
      <c r="C75" s="27" t="s">
        <v>301</v>
      </c>
      <c r="D75" s="26">
        <v>20</v>
      </c>
      <c r="E75" s="27" t="s">
        <v>317</v>
      </c>
      <c r="F75" s="10" t="s">
        <v>15</v>
      </c>
      <c r="G75" s="6" t="s">
        <v>900</v>
      </c>
      <c r="H75" s="10">
        <v>100</v>
      </c>
      <c r="I75" s="6" t="s">
        <v>337</v>
      </c>
      <c r="J75" s="10" t="s">
        <v>338</v>
      </c>
      <c r="K75" s="10">
        <v>10</v>
      </c>
      <c r="L75" s="6" t="s">
        <v>339</v>
      </c>
      <c r="M75" s="6" t="s">
        <v>340</v>
      </c>
      <c r="N75" s="6" t="s">
        <v>341</v>
      </c>
      <c r="O75" s="6" t="s">
        <v>902</v>
      </c>
      <c r="P75" s="6" t="s">
        <v>58</v>
      </c>
      <c r="Q75" s="10">
        <v>10</v>
      </c>
      <c r="R75" s="10">
        <v>7</v>
      </c>
      <c r="S75" s="10">
        <v>5</v>
      </c>
      <c r="T75" s="6">
        <v>2</v>
      </c>
      <c r="U75" s="6"/>
    </row>
    <row r="76" spans="1:21" ht="56.25" x14ac:dyDescent="0.25">
      <c r="A76" s="6">
        <f t="shared" si="1"/>
        <v>101</v>
      </c>
      <c r="B76" s="26">
        <v>3</v>
      </c>
      <c r="C76" s="27" t="s">
        <v>301</v>
      </c>
      <c r="D76" s="26">
        <v>20</v>
      </c>
      <c r="E76" s="27" t="s">
        <v>317</v>
      </c>
      <c r="F76" s="10" t="s">
        <v>15</v>
      </c>
      <c r="G76" s="6" t="s">
        <v>900</v>
      </c>
      <c r="H76" s="10">
        <v>101</v>
      </c>
      <c r="I76" s="6" t="s">
        <v>342</v>
      </c>
      <c r="J76" s="10" t="s">
        <v>338</v>
      </c>
      <c r="K76" s="10">
        <v>18.8</v>
      </c>
      <c r="L76" s="6" t="s">
        <v>343</v>
      </c>
      <c r="M76" s="6" t="s">
        <v>344</v>
      </c>
      <c r="N76" s="6" t="s">
        <v>345</v>
      </c>
      <c r="O76" s="6" t="s">
        <v>903</v>
      </c>
      <c r="P76" s="6" t="s">
        <v>58</v>
      </c>
      <c r="Q76" s="10">
        <v>11</v>
      </c>
      <c r="R76" s="10">
        <v>8</v>
      </c>
      <c r="S76" s="10">
        <v>6</v>
      </c>
      <c r="T76" s="6">
        <v>6</v>
      </c>
      <c r="U76" s="6"/>
    </row>
    <row r="77" spans="1:21" ht="78.75" x14ac:dyDescent="0.25">
      <c r="A77" s="6">
        <f t="shared" si="1"/>
        <v>102</v>
      </c>
      <c r="B77" s="26">
        <v>3</v>
      </c>
      <c r="C77" s="27" t="s">
        <v>301</v>
      </c>
      <c r="D77" s="26">
        <v>21</v>
      </c>
      <c r="E77" s="27" t="s">
        <v>346</v>
      </c>
      <c r="F77" s="10" t="s">
        <v>15</v>
      </c>
      <c r="G77" s="6" t="s">
        <v>904</v>
      </c>
      <c r="H77" s="10">
        <v>102</v>
      </c>
      <c r="I77" s="6" t="s">
        <v>347</v>
      </c>
      <c r="J77" s="10" t="s">
        <v>32</v>
      </c>
      <c r="K77" s="10">
        <v>27.8</v>
      </c>
      <c r="L77" s="6" t="s">
        <v>348</v>
      </c>
      <c r="M77" s="6" t="s">
        <v>349</v>
      </c>
      <c r="N77" s="6" t="s">
        <v>350</v>
      </c>
      <c r="O77" s="6" t="s">
        <v>905</v>
      </c>
      <c r="P77" s="6" t="s">
        <v>20</v>
      </c>
      <c r="Q77" s="10">
        <v>16.600000000000001</v>
      </c>
      <c r="R77" s="10">
        <v>21</v>
      </c>
      <c r="S77" s="10">
        <v>25.2</v>
      </c>
      <c r="T77" s="6">
        <v>29</v>
      </c>
      <c r="U77" s="6"/>
    </row>
    <row r="78" spans="1:21" ht="101.25" x14ac:dyDescent="0.25">
      <c r="A78" s="6">
        <f t="shared" si="1"/>
        <v>103</v>
      </c>
      <c r="B78" s="26">
        <v>3</v>
      </c>
      <c r="C78" s="27" t="s">
        <v>301</v>
      </c>
      <c r="D78" s="26">
        <v>21</v>
      </c>
      <c r="E78" s="27" t="s">
        <v>346</v>
      </c>
      <c r="F78" s="10" t="s">
        <v>15</v>
      </c>
      <c r="G78" s="6" t="s">
        <v>904</v>
      </c>
      <c r="H78" s="10">
        <v>103</v>
      </c>
      <c r="I78" s="6" t="s">
        <v>351</v>
      </c>
      <c r="J78" s="10" t="s">
        <v>32</v>
      </c>
      <c r="K78" s="10">
        <v>1.2</v>
      </c>
      <c r="L78" s="6" t="s">
        <v>327</v>
      </c>
      <c r="M78" s="6" t="s">
        <v>352</v>
      </c>
      <c r="N78" s="6" t="s">
        <v>353</v>
      </c>
      <c r="O78" s="6" t="s">
        <v>906</v>
      </c>
      <c r="P78" s="6" t="s">
        <v>20</v>
      </c>
      <c r="Q78" s="10">
        <v>1.5</v>
      </c>
      <c r="R78" s="10">
        <v>1.5</v>
      </c>
      <c r="S78" s="10">
        <v>1.5</v>
      </c>
      <c r="T78" s="6">
        <v>1.5</v>
      </c>
      <c r="U78" s="6"/>
    </row>
    <row r="79" spans="1:21" ht="101.25" x14ac:dyDescent="0.25">
      <c r="A79" s="6">
        <f t="shared" si="1"/>
        <v>104</v>
      </c>
      <c r="B79" s="26">
        <v>3</v>
      </c>
      <c r="C79" s="27" t="s">
        <v>301</v>
      </c>
      <c r="D79" s="26">
        <v>21</v>
      </c>
      <c r="E79" s="27" t="s">
        <v>346</v>
      </c>
      <c r="F79" s="10" t="s">
        <v>15</v>
      </c>
      <c r="G79" s="6" t="s">
        <v>904</v>
      </c>
      <c r="H79" s="10">
        <v>104</v>
      </c>
      <c r="I79" s="6" t="s">
        <v>354</v>
      </c>
      <c r="J79" s="10" t="s">
        <v>32</v>
      </c>
      <c r="K79" s="10">
        <v>40.700000000000003</v>
      </c>
      <c r="L79" s="6" t="s">
        <v>355</v>
      </c>
      <c r="M79" s="6" t="s">
        <v>356</v>
      </c>
      <c r="N79" s="6" t="s">
        <v>357</v>
      </c>
      <c r="O79" s="6" t="s">
        <v>1172</v>
      </c>
      <c r="P79" s="6" t="s">
        <v>20</v>
      </c>
      <c r="Q79" s="10">
        <v>43.1</v>
      </c>
      <c r="R79" s="10">
        <v>46.6</v>
      </c>
      <c r="S79" s="10">
        <v>50.7</v>
      </c>
      <c r="T79" s="6">
        <v>55.1</v>
      </c>
      <c r="U79" s="6"/>
    </row>
    <row r="80" spans="1:21" ht="90" x14ac:dyDescent="0.25">
      <c r="A80" s="6">
        <f t="shared" si="1"/>
        <v>105</v>
      </c>
      <c r="B80" s="26">
        <v>3</v>
      </c>
      <c r="C80" s="27" t="s">
        <v>301</v>
      </c>
      <c r="D80" s="26">
        <v>21</v>
      </c>
      <c r="E80" s="27" t="s">
        <v>346</v>
      </c>
      <c r="F80" s="10" t="s">
        <v>15</v>
      </c>
      <c r="G80" s="6" t="s">
        <v>907</v>
      </c>
      <c r="H80" s="10">
        <v>105</v>
      </c>
      <c r="I80" s="6" t="s">
        <v>358</v>
      </c>
      <c r="J80" s="10" t="s">
        <v>32</v>
      </c>
      <c r="K80" s="10">
        <v>4</v>
      </c>
      <c r="L80" s="6" t="s">
        <v>288</v>
      </c>
      <c r="M80" s="6" t="s">
        <v>359</v>
      </c>
      <c r="N80" s="6" t="s">
        <v>360</v>
      </c>
      <c r="O80" s="6" t="s">
        <v>908</v>
      </c>
      <c r="P80" s="6" t="s">
        <v>20</v>
      </c>
      <c r="Q80" s="10">
        <v>4.5</v>
      </c>
      <c r="R80" s="10">
        <v>4.5</v>
      </c>
      <c r="S80" s="10">
        <v>4.5999999999999996</v>
      </c>
      <c r="T80" s="6">
        <v>4.7</v>
      </c>
      <c r="U80" s="6"/>
    </row>
    <row r="81" spans="1:21" ht="123.75" x14ac:dyDescent="0.25">
      <c r="A81" s="6">
        <f t="shared" si="1"/>
        <v>106</v>
      </c>
      <c r="B81" s="26">
        <v>3</v>
      </c>
      <c r="C81" s="27" t="s">
        <v>301</v>
      </c>
      <c r="D81" s="26">
        <v>21</v>
      </c>
      <c r="E81" s="27" t="s">
        <v>346</v>
      </c>
      <c r="F81" s="10" t="s">
        <v>15</v>
      </c>
      <c r="G81" s="6" t="s">
        <v>907</v>
      </c>
      <c r="H81" s="10">
        <v>106</v>
      </c>
      <c r="I81" s="6" t="s">
        <v>361</v>
      </c>
      <c r="J81" s="10" t="s">
        <v>32</v>
      </c>
      <c r="K81" s="10">
        <v>14.4</v>
      </c>
      <c r="L81" s="6" t="s">
        <v>362</v>
      </c>
      <c r="M81" s="6" t="s">
        <v>363</v>
      </c>
      <c r="N81" s="6" t="s">
        <v>364</v>
      </c>
      <c r="O81" s="6" t="s">
        <v>909</v>
      </c>
      <c r="P81" s="6" t="s">
        <v>20</v>
      </c>
      <c r="Q81" s="10">
        <v>17.100000000000001</v>
      </c>
      <c r="R81" s="10">
        <v>18.3</v>
      </c>
      <c r="S81" s="10">
        <v>20</v>
      </c>
      <c r="T81" s="6">
        <v>22.9</v>
      </c>
      <c r="U81" s="6"/>
    </row>
    <row r="82" spans="1:21" ht="213.75" x14ac:dyDescent="0.25">
      <c r="A82" s="6">
        <f t="shared" si="1"/>
        <v>107</v>
      </c>
      <c r="B82" s="26">
        <v>3</v>
      </c>
      <c r="C82" s="27" t="s">
        <v>301</v>
      </c>
      <c r="D82" s="26">
        <v>22</v>
      </c>
      <c r="E82" s="27" t="s">
        <v>365</v>
      </c>
      <c r="F82" s="10" t="s">
        <v>15</v>
      </c>
      <c r="G82" s="6" t="s">
        <v>910</v>
      </c>
      <c r="H82" s="10">
        <v>107</v>
      </c>
      <c r="I82" s="6" t="s">
        <v>366</v>
      </c>
      <c r="J82" s="10" t="s">
        <v>1121</v>
      </c>
      <c r="K82" s="10">
        <v>0.95</v>
      </c>
      <c r="L82" s="6" t="s">
        <v>367</v>
      </c>
      <c r="M82" s="6" t="s">
        <v>368</v>
      </c>
      <c r="N82" s="6" t="s">
        <v>369</v>
      </c>
      <c r="O82" s="6" t="s">
        <v>911</v>
      </c>
      <c r="P82" s="6" t="s">
        <v>20</v>
      </c>
      <c r="Q82" s="10">
        <v>0.95</v>
      </c>
      <c r="R82" s="10">
        <v>0.95</v>
      </c>
      <c r="S82" s="10">
        <v>0.95</v>
      </c>
      <c r="T82" s="6">
        <v>1</v>
      </c>
      <c r="U82" s="6"/>
    </row>
    <row r="83" spans="1:21" ht="168.75" x14ac:dyDescent="0.25">
      <c r="A83" s="6">
        <f t="shared" si="1"/>
        <v>108</v>
      </c>
      <c r="B83" s="26">
        <v>3</v>
      </c>
      <c r="C83" s="27" t="s">
        <v>301</v>
      </c>
      <c r="D83" s="26">
        <v>22</v>
      </c>
      <c r="E83" s="27" t="s">
        <v>365</v>
      </c>
      <c r="F83" s="10" t="s">
        <v>15</v>
      </c>
      <c r="G83" s="6" t="s">
        <v>912</v>
      </c>
      <c r="H83" s="10">
        <v>108</v>
      </c>
      <c r="I83" s="6" t="s">
        <v>370</v>
      </c>
      <c r="J83" s="10" t="s">
        <v>1121</v>
      </c>
      <c r="K83" s="10">
        <v>0.19</v>
      </c>
      <c r="L83" s="6" t="s">
        <v>371</v>
      </c>
      <c r="M83" s="6" t="s">
        <v>372</v>
      </c>
      <c r="N83" s="6" t="s">
        <v>373</v>
      </c>
      <c r="O83" s="6" t="s">
        <v>913</v>
      </c>
      <c r="P83" s="6" t="s">
        <v>20</v>
      </c>
      <c r="Q83" s="10">
        <v>0.21</v>
      </c>
      <c r="R83" s="10">
        <v>0.23</v>
      </c>
      <c r="S83" s="10">
        <v>0.25</v>
      </c>
      <c r="T83" s="6">
        <v>0.27</v>
      </c>
      <c r="U83" s="6"/>
    </row>
    <row r="84" spans="1:21" ht="101.25" x14ac:dyDescent="0.25">
      <c r="A84" s="6">
        <f t="shared" si="1"/>
        <v>109</v>
      </c>
      <c r="B84" s="26">
        <v>3</v>
      </c>
      <c r="C84" s="27" t="s">
        <v>301</v>
      </c>
      <c r="D84" s="26">
        <v>22</v>
      </c>
      <c r="E84" s="27" t="s">
        <v>365</v>
      </c>
      <c r="F84" s="10" t="s">
        <v>15</v>
      </c>
      <c r="G84" s="6" t="s">
        <v>914</v>
      </c>
      <c r="H84" s="10">
        <v>109</v>
      </c>
      <c r="I84" s="6" t="s">
        <v>374</v>
      </c>
      <c r="J84" s="10" t="s">
        <v>32</v>
      </c>
      <c r="K84" s="10">
        <v>12</v>
      </c>
      <c r="L84" s="6" t="s">
        <v>375</v>
      </c>
      <c r="M84" s="6" t="s">
        <v>376</v>
      </c>
      <c r="N84" s="6" t="s">
        <v>377</v>
      </c>
      <c r="O84" s="6" t="s">
        <v>915</v>
      </c>
      <c r="P84" s="6" t="s">
        <v>20</v>
      </c>
      <c r="Q84" s="10">
        <v>13</v>
      </c>
      <c r="R84" s="10">
        <v>15</v>
      </c>
      <c r="S84" s="10">
        <v>17</v>
      </c>
      <c r="T84" s="6">
        <v>20</v>
      </c>
      <c r="U84" s="6"/>
    </row>
    <row r="85" spans="1:21" ht="101.25" x14ac:dyDescent="0.25">
      <c r="A85" s="6">
        <f t="shared" si="1"/>
        <v>110</v>
      </c>
      <c r="B85" s="26">
        <v>3</v>
      </c>
      <c r="C85" s="27" t="s">
        <v>301</v>
      </c>
      <c r="D85" s="26">
        <v>22</v>
      </c>
      <c r="E85" s="27" t="s">
        <v>365</v>
      </c>
      <c r="F85" s="10" t="s">
        <v>15</v>
      </c>
      <c r="G85" s="6" t="s">
        <v>916</v>
      </c>
      <c r="H85" s="10">
        <v>110</v>
      </c>
      <c r="I85" s="6" t="s">
        <v>378</v>
      </c>
      <c r="J85" s="10" t="s">
        <v>32</v>
      </c>
      <c r="K85" s="10">
        <v>35</v>
      </c>
      <c r="L85" s="6" t="s">
        <v>379</v>
      </c>
      <c r="M85" s="6" t="s">
        <v>380</v>
      </c>
      <c r="N85" s="6" t="s">
        <v>381</v>
      </c>
      <c r="O85" s="6" t="s">
        <v>917</v>
      </c>
      <c r="P85" s="6" t="s">
        <v>20</v>
      </c>
      <c r="Q85" s="10">
        <v>35.5</v>
      </c>
      <c r="R85" s="10">
        <v>36</v>
      </c>
      <c r="S85" s="10">
        <v>36.5</v>
      </c>
      <c r="T85" s="6">
        <v>37</v>
      </c>
      <c r="U85" s="6"/>
    </row>
    <row r="86" spans="1:21" ht="90" x14ac:dyDescent="0.25">
      <c r="A86" s="6">
        <f t="shared" si="1"/>
        <v>111</v>
      </c>
      <c r="B86" s="26">
        <v>3</v>
      </c>
      <c r="C86" s="27" t="s">
        <v>301</v>
      </c>
      <c r="D86" s="26">
        <v>22</v>
      </c>
      <c r="E86" s="27" t="s">
        <v>365</v>
      </c>
      <c r="F86" s="10" t="s">
        <v>15</v>
      </c>
      <c r="G86" s="6" t="s">
        <v>918</v>
      </c>
      <c r="H86" s="10">
        <v>111</v>
      </c>
      <c r="I86" s="6" t="s">
        <v>382</v>
      </c>
      <c r="J86" s="10" t="s">
        <v>32</v>
      </c>
      <c r="K86" s="10">
        <v>50.12</v>
      </c>
      <c r="L86" s="6" t="s">
        <v>383</v>
      </c>
      <c r="M86" s="6" t="s">
        <v>384</v>
      </c>
      <c r="N86" s="6" t="s">
        <v>385</v>
      </c>
      <c r="O86" s="6" t="s">
        <v>919</v>
      </c>
      <c r="P86" s="6" t="s">
        <v>20</v>
      </c>
      <c r="Q86" s="10">
        <v>56.39</v>
      </c>
      <c r="R86" s="10">
        <v>62.65</v>
      </c>
      <c r="S86" s="10">
        <v>68.92</v>
      </c>
      <c r="T86" s="6">
        <v>75.180000000000007</v>
      </c>
      <c r="U86" s="6"/>
    </row>
    <row r="87" spans="1:21" ht="101.25" x14ac:dyDescent="0.25">
      <c r="A87" s="6">
        <f t="shared" si="1"/>
        <v>112</v>
      </c>
      <c r="B87" s="26">
        <v>3</v>
      </c>
      <c r="C87" s="27" t="s">
        <v>301</v>
      </c>
      <c r="D87" s="26">
        <v>22</v>
      </c>
      <c r="E87" s="27" t="s">
        <v>365</v>
      </c>
      <c r="F87" s="10" t="s">
        <v>15</v>
      </c>
      <c r="G87" s="6" t="s">
        <v>910</v>
      </c>
      <c r="H87" s="10">
        <v>112</v>
      </c>
      <c r="I87" s="6" t="s">
        <v>386</v>
      </c>
      <c r="J87" s="10" t="s">
        <v>32</v>
      </c>
      <c r="K87" s="10">
        <v>80</v>
      </c>
      <c r="L87" s="6" t="s">
        <v>387</v>
      </c>
      <c r="M87" s="6" t="s">
        <v>388</v>
      </c>
      <c r="N87" s="6" t="s">
        <v>389</v>
      </c>
      <c r="O87" s="6" t="s">
        <v>920</v>
      </c>
      <c r="P87" s="6" t="s">
        <v>20</v>
      </c>
      <c r="Q87" s="10">
        <v>80</v>
      </c>
      <c r="R87" s="10">
        <v>85</v>
      </c>
      <c r="S87" s="10">
        <v>85</v>
      </c>
      <c r="T87" s="6">
        <v>90</v>
      </c>
      <c r="U87" s="6"/>
    </row>
    <row r="88" spans="1:21" ht="123.75" x14ac:dyDescent="0.25">
      <c r="A88" s="6">
        <f t="shared" si="1"/>
        <v>113</v>
      </c>
      <c r="B88" s="26">
        <v>3</v>
      </c>
      <c r="C88" s="27" t="s">
        <v>301</v>
      </c>
      <c r="D88" s="26">
        <v>22</v>
      </c>
      <c r="E88" s="27" t="s">
        <v>365</v>
      </c>
      <c r="F88" s="10" t="s">
        <v>15</v>
      </c>
      <c r="G88" s="6" t="s">
        <v>918</v>
      </c>
      <c r="H88" s="10">
        <v>113</v>
      </c>
      <c r="I88" s="6" t="s">
        <v>390</v>
      </c>
      <c r="J88" s="10" t="s">
        <v>391</v>
      </c>
      <c r="K88" s="10">
        <v>23261.439999999999</v>
      </c>
      <c r="L88" s="6" t="s">
        <v>392</v>
      </c>
      <c r="M88" s="6" t="s">
        <v>393</v>
      </c>
      <c r="N88" s="6" t="s">
        <v>394</v>
      </c>
      <c r="O88" s="6" t="s">
        <v>921</v>
      </c>
      <c r="P88" s="6" t="s">
        <v>20</v>
      </c>
      <c r="Q88" s="10">
        <v>24707.03</v>
      </c>
      <c r="R88" s="10">
        <v>24840.67</v>
      </c>
      <c r="S88" s="10">
        <v>25265.59</v>
      </c>
      <c r="T88" s="6">
        <v>25377.93</v>
      </c>
      <c r="U88" s="6"/>
    </row>
    <row r="89" spans="1:21" ht="112.5" x14ac:dyDescent="0.25">
      <c r="A89" s="6">
        <f t="shared" si="1"/>
        <v>114</v>
      </c>
      <c r="B89" s="26">
        <v>3</v>
      </c>
      <c r="C89" s="27" t="s">
        <v>301</v>
      </c>
      <c r="D89" s="26">
        <v>22</v>
      </c>
      <c r="E89" s="27" t="s">
        <v>365</v>
      </c>
      <c r="F89" s="10" t="s">
        <v>15</v>
      </c>
      <c r="G89" s="6" t="s">
        <v>922</v>
      </c>
      <c r="H89" s="10">
        <v>114</v>
      </c>
      <c r="I89" s="6" t="s">
        <v>399</v>
      </c>
      <c r="J89" s="10" t="s">
        <v>32</v>
      </c>
      <c r="K89" s="10">
        <v>1.59</v>
      </c>
      <c r="L89" s="6" t="s">
        <v>400</v>
      </c>
      <c r="M89" s="6" t="s">
        <v>401</v>
      </c>
      <c r="N89" s="6" t="s">
        <v>402</v>
      </c>
      <c r="O89" s="6" t="s">
        <v>923</v>
      </c>
      <c r="P89" s="6" t="s">
        <v>20</v>
      </c>
      <c r="Q89" s="10">
        <v>3</v>
      </c>
      <c r="R89" s="10">
        <v>3</v>
      </c>
      <c r="S89" s="10">
        <v>3</v>
      </c>
      <c r="T89" s="6">
        <v>3</v>
      </c>
      <c r="U89" s="6"/>
    </row>
    <row r="90" spans="1:21" ht="112.5" x14ac:dyDescent="0.25">
      <c r="A90" s="6">
        <f t="shared" si="1"/>
        <v>115</v>
      </c>
      <c r="B90" s="26">
        <v>3</v>
      </c>
      <c r="C90" s="27" t="s">
        <v>301</v>
      </c>
      <c r="D90" s="26">
        <v>22</v>
      </c>
      <c r="E90" s="27" t="s">
        <v>365</v>
      </c>
      <c r="F90" s="10" t="s">
        <v>15</v>
      </c>
      <c r="G90" s="6" t="s">
        <v>922</v>
      </c>
      <c r="H90" s="10">
        <v>115</v>
      </c>
      <c r="I90" s="6" t="s">
        <v>403</v>
      </c>
      <c r="J90" s="10" t="s">
        <v>32</v>
      </c>
      <c r="K90" s="10">
        <v>13.98</v>
      </c>
      <c r="L90" s="6" t="s">
        <v>404</v>
      </c>
      <c r="M90" s="6" t="s">
        <v>405</v>
      </c>
      <c r="N90" s="6" t="s">
        <v>406</v>
      </c>
      <c r="O90" s="6" t="s">
        <v>924</v>
      </c>
      <c r="P90" s="6" t="s">
        <v>20</v>
      </c>
      <c r="Q90" s="10">
        <v>25</v>
      </c>
      <c r="R90" s="10">
        <v>15</v>
      </c>
      <c r="S90" s="10">
        <v>15</v>
      </c>
      <c r="T90" s="6">
        <v>15</v>
      </c>
      <c r="U90" s="6"/>
    </row>
    <row r="91" spans="1:21" ht="90" x14ac:dyDescent="0.25">
      <c r="A91" s="6">
        <f t="shared" si="1"/>
        <v>116</v>
      </c>
      <c r="B91" s="26">
        <v>3</v>
      </c>
      <c r="C91" s="27" t="s">
        <v>301</v>
      </c>
      <c r="D91" s="26">
        <v>23</v>
      </c>
      <c r="E91" s="27" t="s">
        <v>407</v>
      </c>
      <c r="F91" s="10" t="s">
        <v>15</v>
      </c>
      <c r="G91" s="6" t="s">
        <v>925</v>
      </c>
      <c r="H91" s="10">
        <v>116</v>
      </c>
      <c r="I91" s="6" t="s">
        <v>408</v>
      </c>
      <c r="J91" s="10" t="s">
        <v>32</v>
      </c>
      <c r="K91" s="10">
        <v>15.3</v>
      </c>
      <c r="L91" s="6" t="s">
        <v>409</v>
      </c>
      <c r="M91" s="6" t="s">
        <v>410</v>
      </c>
      <c r="N91" s="6" t="s">
        <v>411</v>
      </c>
      <c r="O91" s="6" t="s">
        <v>926</v>
      </c>
      <c r="P91" s="6" t="s">
        <v>20</v>
      </c>
      <c r="Q91" s="10">
        <v>4</v>
      </c>
      <c r="R91" s="10">
        <v>14</v>
      </c>
      <c r="S91" s="10">
        <v>24</v>
      </c>
      <c r="T91" s="6">
        <v>34</v>
      </c>
      <c r="U91" s="6"/>
    </row>
    <row r="92" spans="1:21" ht="78.75" x14ac:dyDescent="0.25">
      <c r="A92" s="6">
        <f t="shared" si="1"/>
        <v>117</v>
      </c>
      <c r="B92" s="26">
        <v>3</v>
      </c>
      <c r="C92" s="27" t="s">
        <v>301</v>
      </c>
      <c r="D92" s="26">
        <v>23</v>
      </c>
      <c r="E92" s="27" t="s">
        <v>407</v>
      </c>
      <c r="F92" s="10" t="s">
        <v>15</v>
      </c>
      <c r="G92" s="6" t="s">
        <v>927</v>
      </c>
      <c r="H92" s="10">
        <v>117</v>
      </c>
      <c r="I92" s="6" t="s">
        <v>412</v>
      </c>
      <c r="J92" s="10" t="s">
        <v>32</v>
      </c>
      <c r="K92" s="10">
        <v>3</v>
      </c>
      <c r="L92" s="6" t="s">
        <v>413</v>
      </c>
      <c r="M92" s="6" t="s">
        <v>414</v>
      </c>
      <c r="N92" s="6" t="s">
        <v>415</v>
      </c>
      <c r="O92" s="6" t="s">
        <v>928</v>
      </c>
      <c r="P92" s="6" t="s">
        <v>20</v>
      </c>
      <c r="Q92" s="10">
        <v>20</v>
      </c>
      <c r="R92" s="10">
        <v>30</v>
      </c>
      <c r="S92" s="10">
        <v>40</v>
      </c>
      <c r="T92" s="6">
        <v>50</v>
      </c>
      <c r="U92" s="6"/>
    </row>
    <row r="93" spans="1:21" ht="123.75" x14ac:dyDescent="0.25">
      <c r="A93" s="6">
        <f t="shared" si="1"/>
        <v>118</v>
      </c>
      <c r="B93" s="26">
        <v>3</v>
      </c>
      <c r="C93" s="27" t="s">
        <v>301</v>
      </c>
      <c r="D93" s="26">
        <v>23</v>
      </c>
      <c r="E93" s="27" t="s">
        <v>407</v>
      </c>
      <c r="F93" s="10" t="s">
        <v>15</v>
      </c>
      <c r="G93" s="6" t="s">
        <v>929</v>
      </c>
      <c r="H93" s="10">
        <v>118</v>
      </c>
      <c r="I93" s="6" t="s">
        <v>416</v>
      </c>
      <c r="J93" s="10" t="s">
        <v>32</v>
      </c>
      <c r="K93" s="10">
        <v>85</v>
      </c>
      <c r="L93" s="6" t="s">
        <v>417</v>
      </c>
      <c r="M93" s="6" t="s">
        <v>418</v>
      </c>
      <c r="N93" s="6" t="s">
        <v>419</v>
      </c>
      <c r="O93" s="6" t="s">
        <v>930</v>
      </c>
      <c r="P93" s="6" t="s">
        <v>20</v>
      </c>
      <c r="Q93" s="10">
        <v>85</v>
      </c>
      <c r="R93" s="10">
        <v>85</v>
      </c>
      <c r="S93" s="10">
        <v>86</v>
      </c>
      <c r="T93" s="6">
        <v>86</v>
      </c>
      <c r="U93" s="6"/>
    </row>
    <row r="94" spans="1:21" ht="135" x14ac:dyDescent="0.25">
      <c r="A94" s="6">
        <f t="shared" si="1"/>
        <v>119</v>
      </c>
      <c r="B94" s="26">
        <v>3</v>
      </c>
      <c r="C94" s="27" t="s">
        <v>301</v>
      </c>
      <c r="D94" s="26">
        <v>23</v>
      </c>
      <c r="E94" s="27" t="s">
        <v>407</v>
      </c>
      <c r="F94" s="10" t="s">
        <v>15</v>
      </c>
      <c r="G94" s="6" t="s">
        <v>931</v>
      </c>
      <c r="H94" s="10">
        <v>119</v>
      </c>
      <c r="I94" s="6" t="s">
        <v>420</v>
      </c>
      <c r="J94" s="10" t="s">
        <v>122</v>
      </c>
      <c r="K94" s="10">
        <v>18</v>
      </c>
      <c r="L94" s="6" t="s">
        <v>421</v>
      </c>
      <c r="M94" s="6" t="s">
        <v>422</v>
      </c>
      <c r="N94" s="6" t="s">
        <v>423</v>
      </c>
      <c r="O94" s="6" t="s">
        <v>932</v>
      </c>
      <c r="P94" s="6" t="s">
        <v>20</v>
      </c>
      <c r="Q94" s="10">
        <v>16</v>
      </c>
      <c r="R94" s="10">
        <v>14</v>
      </c>
      <c r="S94" s="10">
        <v>12</v>
      </c>
      <c r="T94" s="6">
        <v>10</v>
      </c>
      <c r="U94" s="6"/>
    </row>
    <row r="95" spans="1:21" ht="135" x14ac:dyDescent="0.25">
      <c r="A95" s="6">
        <f t="shared" si="1"/>
        <v>120</v>
      </c>
      <c r="B95" s="26">
        <v>3</v>
      </c>
      <c r="C95" s="27" t="s">
        <v>301</v>
      </c>
      <c r="D95" s="26">
        <v>23</v>
      </c>
      <c r="E95" s="27" t="s">
        <v>407</v>
      </c>
      <c r="F95" s="10" t="s">
        <v>15</v>
      </c>
      <c r="G95" s="6" t="s">
        <v>933</v>
      </c>
      <c r="H95" s="10">
        <v>120</v>
      </c>
      <c r="I95" s="6" t="s">
        <v>424</v>
      </c>
      <c r="J95" s="10" t="s">
        <v>32</v>
      </c>
      <c r="K95" s="10">
        <v>42</v>
      </c>
      <c r="L95" s="6" t="s">
        <v>425</v>
      </c>
      <c r="M95" s="6" t="s">
        <v>426</v>
      </c>
      <c r="N95" s="6" t="s">
        <v>427</v>
      </c>
      <c r="O95" s="6" t="s">
        <v>932</v>
      </c>
      <c r="P95" s="6" t="s">
        <v>20</v>
      </c>
      <c r="Q95" s="10">
        <v>44</v>
      </c>
      <c r="R95" s="10">
        <v>46</v>
      </c>
      <c r="S95" s="10">
        <v>48</v>
      </c>
      <c r="T95" s="6">
        <v>50</v>
      </c>
      <c r="U95" s="6"/>
    </row>
    <row r="96" spans="1:21" ht="146.25" x14ac:dyDescent="0.25">
      <c r="A96" s="6">
        <f t="shared" si="1"/>
        <v>121</v>
      </c>
      <c r="B96" s="26">
        <v>3</v>
      </c>
      <c r="C96" s="27" t="s">
        <v>301</v>
      </c>
      <c r="D96" s="26">
        <v>23</v>
      </c>
      <c r="E96" s="27" t="s">
        <v>407</v>
      </c>
      <c r="F96" s="10" t="s">
        <v>15</v>
      </c>
      <c r="G96" s="6" t="s">
        <v>934</v>
      </c>
      <c r="H96" s="10">
        <v>121</v>
      </c>
      <c r="I96" s="6" t="s">
        <v>428</v>
      </c>
      <c r="J96" s="10" t="s">
        <v>1123</v>
      </c>
      <c r="K96" s="10">
        <v>101</v>
      </c>
      <c r="L96" s="6" t="s">
        <v>429</v>
      </c>
      <c r="M96" s="6" t="s">
        <v>430</v>
      </c>
      <c r="N96" s="6" t="s">
        <v>1148</v>
      </c>
      <c r="O96" s="6" t="s">
        <v>935</v>
      </c>
      <c r="P96" s="6" t="s">
        <v>58</v>
      </c>
      <c r="Q96" s="10">
        <v>70</v>
      </c>
      <c r="R96" s="10">
        <v>35</v>
      </c>
      <c r="S96" s="10">
        <v>5</v>
      </c>
      <c r="T96" s="6">
        <v>5</v>
      </c>
      <c r="U96" s="6" t="s">
        <v>1163</v>
      </c>
    </row>
    <row r="97" spans="1:21" ht="67.5" x14ac:dyDescent="0.25">
      <c r="A97" s="6">
        <f t="shared" si="1"/>
        <v>122</v>
      </c>
      <c r="B97" s="26">
        <v>5</v>
      </c>
      <c r="C97" s="27" t="s">
        <v>569</v>
      </c>
      <c r="D97" s="26">
        <v>30</v>
      </c>
      <c r="E97" s="27" t="s">
        <v>570</v>
      </c>
      <c r="F97" s="10" t="s">
        <v>15</v>
      </c>
      <c r="G97" s="6" t="s">
        <v>936</v>
      </c>
      <c r="H97" s="10">
        <v>122</v>
      </c>
      <c r="I97" s="6" t="s">
        <v>571</v>
      </c>
      <c r="J97" s="10" t="s">
        <v>32</v>
      </c>
      <c r="K97" s="10">
        <v>23.73</v>
      </c>
      <c r="L97" s="6" t="s">
        <v>572</v>
      </c>
      <c r="M97" s="6" t="s">
        <v>573</v>
      </c>
      <c r="N97" s="6" t="s">
        <v>574</v>
      </c>
      <c r="O97" s="6" t="s">
        <v>937</v>
      </c>
      <c r="P97" s="6" t="s">
        <v>58</v>
      </c>
      <c r="Q97" s="10">
        <v>23</v>
      </c>
      <c r="R97" s="10">
        <v>22</v>
      </c>
      <c r="S97" s="10">
        <v>21</v>
      </c>
      <c r="T97" s="6">
        <v>20</v>
      </c>
      <c r="U97" s="6"/>
    </row>
    <row r="98" spans="1:21" ht="78.75" x14ac:dyDescent="0.25">
      <c r="A98" s="6">
        <f t="shared" si="1"/>
        <v>123</v>
      </c>
      <c r="B98" s="26">
        <v>5</v>
      </c>
      <c r="C98" s="27" t="s">
        <v>569</v>
      </c>
      <c r="D98" s="26">
        <v>30</v>
      </c>
      <c r="E98" s="27" t="s">
        <v>570</v>
      </c>
      <c r="F98" s="10" t="s">
        <v>15</v>
      </c>
      <c r="G98" s="6" t="s">
        <v>938</v>
      </c>
      <c r="H98" s="10">
        <v>123</v>
      </c>
      <c r="I98" s="6" t="s">
        <v>583</v>
      </c>
      <c r="J98" s="10" t="s">
        <v>32</v>
      </c>
      <c r="K98" s="10">
        <v>56.38</v>
      </c>
      <c r="L98" s="6" t="s">
        <v>572</v>
      </c>
      <c r="M98" s="6" t="s">
        <v>584</v>
      </c>
      <c r="N98" s="6" t="s">
        <v>585</v>
      </c>
      <c r="O98" s="6" t="s">
        <v>939</v>
      </c>
      <c r="P98" s="6" t="s">
        <v>20</v>
      </c>
      <c r="Q98" s="10">
        <v>58</v>
      </c>
      <c r="R98" s="10">
        <v>59</v>
      </c>
      <c r="S98" s="10">
        <v>60</v>
      </c>
      <c r="T98" s="6">
        <v>61</v>
      </c>
      <c r="U98" s="6"/>
    </row>
    <row r="99" spans="1:21" ht="90" x14ac:dyDescent="0.25">
      <c r="A99" s="6">
        <f t="shared" si="1"/>
        <v>124</v>
      </c>
      <c r="B99" s="26">
        <v>5</v>
      </c>
      <c r="C99" s="27" t="s">
        <v>569</v>
      </c>
      <c r="D99" s="26">
        <v>30</v>
      </c>
      <c r="E99" s="27" t="s">
        <v>570</v>
      </c>
      <c r="F99" s="10" t="s">
        <v>15</v>
      </c>
      <c r="G99" s="6" t="s">
        <v>938</v>
      </c>
      <c r="H99" s="10">
        <v>124</v>
      </c>
      <c r="I99" s="6" t="s">
        <v>586</v>
      </c>
      <c r="J99" s="10" t="s">
        <v>32</v>
      </c>
      <c r="K99" s="10">
        <v>53.75</v>
      </c>
      <c r="L99" s="6" t="s">
        <v>572</v>
      </c>
      <c r="M99" s="6" t="s">
        <v>587</v>
      </c>
      <c r="N99" s="6" t="s">
        <v>588</v>
      </c>
      <c r="O99" s="6" t="s">
        <v>940</v>
      </c>
      <c r="P99" s="6" t="s">
        <v>20</v>
      </c>
      <c r="Q99" s="10">
        <v>55</v>
      </c>
      <c r="R99" s="10">
        <v>56</v>
      </c>
      <c r="S99" s="10">
        <v>58</v>
      </c>
      <c r="T99" s="6">
        <v>60</v>
      </c>
      <c r="U99" s="6"/>
    </row>
    <row r="100" spans="1:21" ht="90" x14ac:dyDescent="0.25">
      <c r="A100" s="6">
        <f t="shared" si="1"/>
        <v>125</v>
      </c>
      <c r="B100" s="26">
        <v>5</v>
      </c>
      <c r="C100" s="27" t="s">
        <v>569</v>
      </c>
      <c r="D100" s="26">
        <v>30</v>
      </c>
      <c r="E100" s="27" t="s">
        <v>570</v>
      </c>
      <c r="F100" s="10" t="s">
        <v>15</v>
      </c>
      <c r="G100" s="6" t="s">
        <v>941</v>
      </c>
      <c r="H100" s="10">
        <v>125</v>
      </c>
      <c r="I100" s="6" t="s">
        <v>593</v>
      </c>
      <c r="J100" s="10" t="s">
        <v>1121</v>
      </c>
      <c r="K100" s="10">
        <v>0.99</v>
      </c>
      <c r="L100" s="6" t="s">
        <v>594</v>
      </c>
      <c r="M100" s="6" t="s">
        <v>595</v>
      </c>
      <c r="N100" s="6" t="s">
        <v>596</v>
      </c>
      <c r="O100" s="6" t="s">
        <v>942</v>
      </c>
      <c r="P100" s="6" t="s">
        <v>20</v>
      </c>
      <c r="Q100" s="10">
        <v>1.01</v>
      </c>
      <c r="R100" s="10">
        <v>1.0304</v>
      </c>
      <c r="S100" s="10">
        <v>1.05</v>
      </c>
      <c r="T100" s="6">
        <v>1.07</v>
      </c>
      <c r="U100" s="6"/>
    </row>
    <row r="101" spans="1:21" ht="33.75" x14ac:dyDescent="0.25">
      <c r="A101" s="6">
        <f t="shared" si="1"/>
        <v>126</v>
      </c>
      <c r="B101" s="26">
        <v>5</v>
      </c>
      <c r="C101" s="27" t="s">
        <v>569</v>
      </c>
      <c r="D101" s="26">
        <v>30</v>
      </c>
      <c r="E101" s="27" t="s">
        <v>570</v>
      </c>
      <c r="F101" s="10" t="s">
        <v>15</v>
      </c>
      <c r="G101" s="6" t="s">
        <v>943</v>
      </c>
      <c r="H101" s="10">
        <v>126</v>
      </c>
      <c r="I101" s="6" t="s">
        <v>575</v>
      </c>
      <c r="J101" s="10" t="s">
        <v>32</v>
      </c>
      <c r="K101" s="10">
        <v>27.82</v>
      </c>
      <c r="L101" s="6" t="s">
        <v>576</v>
      </c>
      <c r="M101" s="6" t="s">
        <v>577</v>
      </c>
      <c r="N101" s="6" t="s">
        <v>578</v>
      </c>
      <c r="O101" s="6" t="s">
        <v>944</v>
      </c>
      <c r="P101" s="6" t="s">
        <v>20</v>
      </c>
      <c r="Q101" s="10">
        <v>28</v>
      </c>
      <c r="R101" s="10">
        <v>28</v>
      </c>
      <c r="S101" s="10">
        <v>28</v>
      </c>
      <c r="T101" s="6">
        <v>28</v>
      </c>
      <c r="U101" s="6"/>
    </row>
    <row r="102" spans="1:21" ht="45" x14ac:dyDescent="0.25">
      <c r="A102" s="6">
        <f t="shared" si="1"/>
        <v>127</v>
      </c>
      <c r="B102" s="26">
        <v>5</v>
      </c>
      <c r="C102" s="27" t="s">
        <v>569</v>
      </c>
      <c r="D102" s="26">
        <v>30</v>
      </c>
      <c r="E102" s="27" t="s">
        <v>570</v>
      </c>
      <c r="F102" s="10" t="s">
        <v>15</v>
      </c>
      <c r="G102" s="6" t="s">
        <v>945</v>
      </c>
      <c r="H102" s="10">
        <v>127</v>
      </c>
      <c r="I102" s="6" t="s">
        <v>579</v>
      </c>
      <c r="J102" s="10" t="s">
        <v>32</v>
      </c>
      <c r="K102" s="10">
        <v>1.5</v>
      </c>
      <c r="L102" s="6" t="s">
        <v>580</v>
      </c>
      <c r="M102" s="6" t="s">
        <v>581</v>
      </c>
      <c r="N102" s="6" t="s">
        <v>582</v>
      </c>
      <c r="O102" s="6" t="s">
        <v>946</v>
      </c>
      <c r="P102" s="6" t="s">
        <v>20</v>
      </c>
      <c r="Q102" s="10">
        <v>1.54</v>
      </c>
      <c r="R102" s="10">
        <v>1.57</v>
      </c>
      <c r="S102" s="10">
        <v>1.6</v>
      </c>
      <c r="T102" s="6">
        <v>1.63</v>
      </c>
      <c r="U102" s="6" t="s">
        <v>1163</v>
      </c>
    </row>
    <row r="103" spans="1:21" ht="56.25" x14ac:dyDescent="0.25">
      <c r="A103" s="6">
        <f t="shared" si="1"/>
        <v>128</v>
      </c>
      <c r="B103" s="26">
        <v>5</v>
      </c>
      <c r="C103" s="27" t="s">
        <v>569</v>
      </c>
      <c r="D103" s="26">
        <v>30</v>
      </c>
      <c r="E103" s="27" t="s">
        <v>570</v>
      </c>
      <c r="F103" s="10" t="s">
        <v>15</v>
      </c>
      <c r="G103" s="6" t="s">
        <v>947</v>
      </c>
      <c r="H103" s="10">
        <v>128</v>
      </c>
      <c r="I103" s="6" t="s">
        <v>589</v>
      </c>
      <c r="J103" s="10" t="s">
        <v>32</v>
      </c>
      <c r="K103" s="10">
        <v>12</v>
      </c>
      <c r="L103" s="6" t="s">
        <v>590</v>
      </c>
      <c r="M103" s="6" t="s">
        <v>591</v>
      </c>
      <c r="N103" s="6" t="s">
        <v>592</v>
      </c>
      <c r="O103" s="6" t="s">
        <v>948</v>
      </c>
      <c r="P103" s="6" t="s">
        <v>20</v>
      </c>
      <c r="Q103" s="10">
        <v>25</v>
      </c>
      <c r="R103" s="10">
        <v>50</v>
      </c>
      <c r="S103" s="10">
        <v>75</v>
      </c>
      <c r="T103" s="6">
        <v>100</v>
      </c>
      <c r="U103" s="6"/>
    </row>
    <row r="104" spans="1:21" ht="67.5" x14ac:dyDescent="0.25">
      <c r="A104" s="6">
        <f t="shared" si="1"/>
        <v>129</v>
      </c>
      <c r="B104" s="26">
        <v>5</v>
      </c>
      <c r="C104" s="27" t="s">
        <v>569</v>
      </c>
      <c r="D104" s="26">
        <v>30</v>
      </c>
      <c r="E104" s="27" t="s">
        <v>570</v>
      </c>
      <c r="F104" s="10" t="s">
        <v>15</v>
      </c>
      <c r="G104" s="6" t="s">
        <v>945</v>
      </c>
      <c r="H104" s="10">
        <v>129</v>
      </c>
      <c r="I104" s="6" t="s">
        <v>597</v>
      </c>
      <c r="J104" s="10" t="s">
        <v>598</v>
      </c>
      <c r="K104" s="10">
        <v>160.62</v>
      </c>
      <c r="L104" s="6" t="s">
        <v>599</v>
      </c>
      <c r="M104" s="6" t="s">
        <v>600</v>
      </c>
      <c r="N104" s="6" t="s">
        <v>601</v>
      </c>
      <c r="O104" s="6" t="s">
        <v>949</v>
      </c>
      <c r="P104" s="6" t="s">
        <v>58</v>
      </c>
      <c r="Q104" s="10">
        <v>157</v>
      </c>
      <c r="R104" s="10">
        <v>154</v>
      </c>
      <c r="S104" s="10">
        <v>150</v>
      </c>
      <c r="T104" s="6">
        <v>147</v>
      </c>
      <c r="U104" s="6"/>
    </row>
    <row r="105" spans="1:21" ht="56.25" x14ac:dyDescent="0.25">
      <c r="A105" s="6">
        <f t="shared" si="1"/>
        <v>130</v>
      </c>
      <c r="B105" s="26">
        <v>5</v>
      </c>
      <c r="C105" s="27" t="s">
        <v>569</v>
      </c>
      <c r="D105" s="26">
        <v>30</v>
      </c>
      <c r="E105" s="27" t="s">
        <v>570</v>
      </c>
      <c r="F105" s="10" t="s">
        <v>15</v>
      </c>
      <c r="G105" s="6" t="s">
        <v>945</v>
      </c>
      <c r="H105" s="10">
        <v>130</v>
      </c>
      <c r="I105" s="6" t="s">
        <v>602</v>
      </c>
      <c r="J105" s="10" t="s">
        <v>553</v>
      </c>
      <c r="K105" s="10">
        <v>17.34</v>
      </c>
      <c r="L105" s="6" t="s">
        <v>603</v>
      </c>
      <c r="M105" s="6" t="s">
        <v>604</v>
      </c>
      <c r="N105" s="6" t="s">
        <v>605</v>
      </c>
      <c r="O105" s="6" t="s">
        <v>950</v>
      </c>
      <c r="P105" s="6" t="s">
        <v>58</v>
      </c>
      <c r="Q105" s="10">
        <v>17</v>
      </c>
      <c r="R105" s="10">
        <v>16.8</v>
      </c>
      <c r="S105" s="10">
        <v>16.600000000000001</v>
      </c>
      <c r="T105" s="6">
        <v>16.399999999999999</v>
      </c>
      <c r="U105" s="6"/>
    </row>
    <row r="106" spans="1:21" ht="78.75" x14ac:dyDescent="0.25">
      <c r="A106" s="6">
        <f t="shared" si="1"/>
        <v>131</v>
      </c>
      <c r="B106" s="26">
        <v>5</v>
      </c>
      <c r="C106" s="27" t="s">
        <v>569</v>
      </c>
      <c r="D106" s="26">
        <v>30</v>
      </c>
      <c r="E106" s="27" t="s">
        <v>570</v>
      </c>
      <c r="F106" s="10" t="s">
        <v>15</v>
      </c>
      <c r="G106" s="6" t="s">
        <v>945</v>
      </c>
      <c r="H106" s="10">
        <v>131</v>
      </c>
      <c r="I106" s="6" t="s">
        <v>606</v>
      </c>
      <c r="J106" s="10" t="s">
        <v>598</v>
      </c>
      <c r="K106" s="10">
        <v>35.61</v>
      </c>
      <c r="L106" s="6" t="s">
        <v>599</v>
      </c>
      <c r="M106" s="6" t="s">
        <v>607</v>
      </c>
      <c r="N106" s="6" t="s">
        <v>608</v>
      </c>
      <c r="O106" s="6" t="s">
        <v>951</v>
      </c>
      <c r="P106" s="6" t="s">
        <v>58</v>
      </c>
      <c r="Q106" s="10">
        <v>34.9</v>
      </c>
      <c r="R106" s="10">
        <v>34.18</v>
      </c>
      <c r="S106" s="10">
        <v>33.47</v>
      </c>
      <c r="T106" s="6">
        <v>32.76</v>
      </c>
      <c r="U106" s="6"/>
    </row>
    <row r="107" spans="1:21" s="13" customFormat="1" ht="90" x14ac:dyDescent="0.25">
      <c r="A107" s="18">
        <f t="shared" si="1"/>
        <v>132</v>
      </c>
      <c r="B107" s="26">
        <v>5</v>
      </c>
      <c r="C107" s="27" t="s">
        <v>569</v>
      </c>
      <c r="D107" s="26">
        <v>30</v>
      </c>
      <c r="E107" s="27" t="s">
        <v>570</v>
      </c>
      <c r="F107" s="19" t="s">
        <v>15</v>
      </c>
      <c r="G107" s="18" t="s">
        <v>941</v>
      </c>
      <c r="H107" s="19">
        <v>132</v>
      </c>
      <c r="I107" s="18" t="s">
        <v>609</v>
      </c>
      <c r="J107" s="19" t="s">
        <v>1123</v>
      </c>
      <c r="K107" s="19">
        <v>72</v>
      </c>
      <c r="L107" s="18" t="s">
        <v>594</v>
      </c>
      <c r="M107" s="18" t="s">
        <v>610</v>
      </c>
      <c r="N107" s="6" t="s">
        <v>611</v>
      </c>
      <c r="O107" s="6" t="s">
        <v>952</v>
      </c>
      <c r="P107" s="18" t="s">
        <v>58</v>
      </c>
      <c r="Q107" s="10">
        <v>68</v>
      </c>
      <c r="R107" s="10">
        <v>65</v>
      </c>
      <c r="S107" s="10">
        <v>62</v>
      </c>
      <c r="T107" s="6">
        <v>59</v>
      </c>
      <c r="U107" s="6"/>
    </row>
    <row r="108" spans="1:21" s="13" customFormat="1" ht="409.5" x14ac:dyDescent="0.25">
      <c r="A108" s="18">
        <f t="shared" si="1"/>
        <v>133</v>
      </c>
      <c r="B108" s="26">
        <v>5</v>
      </c>
      <c r="C108" s="27" t="s">
        <v>569</v>
      </c>
      <c r="D108" s="26">
        <v>31</v>
      </c>
      <c r="E108" s="27" t="s">
        <v>612</v>
      </c>
      <c r="F108" s="19" t="s">
        <v>15</v>
      </c>
      <c r="G108" s="18" t="s">
        <v>953</v>
      </c>
      <c r="H108" s="19">
        <v>133</v>
      </c>
      <c r="I108" s="18" t="s">
        <v>613</v>
      </c>
      <c r="J108" s="18" t="s">
        <v>32</v>
      </c>
      <c r="K108" s="19">
        <v>54.38</v>
      </c>
      <c r="L108" s="18" t="s">
        <v>614</v>
      </c>
      <c r="M108" s="18" t="s">
        <v>615</v>
      </c>
      <c r="N108" s="6" t="s">
        <v>616</v>
      </c>
      <c r="O108" s="6" t="s">
        <v>954</v>
      </c>
      <c r="P108" s="18" t="s">
        <v>20</v>
      </c>
      <c r="Q108" s="10">
        <v>59.82</v>
      </c>
      <c r="R108" s="10">
        <v>65.8</v>
      </c>
      <c r="S108" s="10">
        <v>72.38</v>
      </c>
      <c r="T108" s="6">
        <v>79.62</v>
      </c>
      <c r="U108" s="6"/>
    </row>
    <row r="109" spans="1:21" s="13" customFormat="1" ht="56.25" x14ac:dyDescent="0.25">
      <c r="A109" s="18">
        <f t="shared" si="1"/>
        <v>134</v>
      </c>
      <c r="B109" s="26">
        <v>5</v>
      </c>
      <c r="C109" s="27" t="s">
        <v>569</v>
      </c>
      <c r="D109" s="26">
        <v>31</v>
      </c>
      <c r="E109" s="27" t="s">
        <v>612</v>
      </c>
      <c r="F109" s="19" t="s">
        <v>15</v>
      </c>
      <c r="G109" s="18" t="s">
        <v>955</v>
      </c>
      <c r="H109" s="18">
        <v>134</v>
      </c>
      <c r="I109" s="18" t="s">
        <v>621</v>
      </c>
      <c r="J109" s="19" t="s">
        <v>622</v>
      </c>
      <c r="K109" s="19">
        <v>2.8</v>
      </c>
      <c r="L109" s="18" t="s">
        <v>623</v>
      </c>
      <c r="M109" s="18" t="s">
        <v>624</v>
      </c>
      <c r="N109" s="6" t="s">
        <v>625</v>
      </c>
      <c r="O109" s="6" t="s">
        <v>956</v>
      </c>
      <c r="P109" s="18" t="s">
        <v>20</v>
      </c>
      <c r="Q109" s="10">
        <v>2.8</v>
      </c>
      <c r="R109" s="10">
        <v>2.8</v>
      </c>
      <c r="S109" s="10">
        <v>2.9</v>
      </c>
      <c r="T109" s="6">
        <v>3</v>
      </c>
      <c r="U109" s="6"/>
    </row>
    <row r="110" spans="1:21" ht="135" x14ac:dyDescent="0.25">
      <c r="A110" s="6">
        <f t="shared" si="1"/>
        <v>135</v>
      </c>
      <c r="B110" s="26">
        <v>5</v>
      </c>
      <c r="C110" s="27" t="s">
        <v>569</v>
      </c>
      <c r="D110" s="26">
        <v>32</v>
      </c>
      <c r="E110" s="27" t="s">
        <v>626</v>
      </c>
      <c r="F110" s="10" t="s">
        <v>15</v>
      </c>
      <c r="G110" s="6" t="s">
        <v>957</v>
      </c>
      <c r="H110" s="10">
        <v>135</v>
      </c>
      <c r="I110" s="6" t="s">
        <v>627</v>
      </c>
      <c r="J110" s="10" t="s">
        <v>32</v>
      </c>
      <c r="K110" s="10">
        <v>93</v>
      </c>
      <c r="L110" s="6" t="s">
        <v>628</v>
      </c>
      <c r="M110" s="6" t="s">
        <v>629</v>
      </c>
      <c r="N110" s="6" t="s">
        <v>630</v>
      </c>
      <c r="O110" s="6" t="s">
        <v>958</v>
      </c>
      <c r="P110" s="6" t="s">
        <v>20</v>
      </c>
      <c r="Q110" s="10">
        <v>93</v>
      </c>
      <c r="R110" s="10">
        <v>94</v>
      </c>
      <c r="S110" s="10">
        <v>94</v>
      </c>
      <c r="T110" s="6">
        <v>95</v>
      </c>
      <c r="U110" s="6"/>
    </row>
    <row r="111" spans="1:21" ht="78.75" x14ac:dyDescent="0.25">
      <c r="A111" s="6">
        <f t="shared" si="1"/>
        <v>136</v>
      </c>
      <c r="B111" s="26">
        <v>5</v>
      </c>
      <c r="C111" s="27" t="s">
        <v>569</v>
      </c>
      <c r="D111" s="26">
        <v>32</v>
      </c>
      <c r="E111" s="27" t="s">
        <v>626</v>
      </c>
      <c r="F111" s="10" t="s">
        <v>15</v>
      </c>
      <c r="G111" s="6" t="s">
        <v>959</v>
      </c>
      <c r="H111" s="10">
        <v>136</v>
      </c>
      <c r="I111" s="6" t="s">
        <v>631</v>
      </c>
      <c r="J111" s="10" t="s">
        <v>26</v>
      </c>
      <c r="K111" s="10">
        <v>4.8</v>
      </c>
      <c r="L111" s="6" t="s">
        <v>632</v>
      </c>
      <c r="M111" s="6" t="s">
        <v>633</v>
      </c>
      <c r="N111" s="6" t="s">
        <v>634</v>
      </c>
      <c r="O111" s="6" t="s">
        <v>960</v>
      </c>
      <c r="P111" s="6" t="s">
        <v>20</v>
      </c>
      <c r="Q111" s="10">
        <v>5</v>
      </c>
      <c r="R111" s="10">
        <v>5.0999999999999996</v>
      </c>
      <c r="S111" s="10">
        <v>5.2</v>
      </c>
      <c r="T111" s="6">
        <v>5.3</v>
      </c>
      <c r="U111" s="6"/>
    </row>
    <row r="112" spans="1:21" ht="67.5" x14ac:dyDescent="0.25">
      <c r="A112" s="6">
        <f t="shared" si="1"/>
        <v>137</v>
      </c>
      <c r="B112" s="26">
        <v>5</v>
      </c>
      <c r="C112" s="27" t="s">
        <v>569</v>
      </c>
      <c r="D112" s="26">
        <v>32</v>
      </c>
      <c r="E112" s="27" t="s">
        <v>626</v>
      </c>
      <c r="F112" s="10" t="s">
        <v>15</v>
      </c>
      <c r="G112" s="6" t="s">
        <v>959</v>
      </c>
      <c r="H112" s="10">
        <v>137</v>
      </c>
      <c r="I112" s="6" t="s">
        <v>635</v>
      </c>
      <c r="J112" s="10" t="s">
        <v>26</v>
      </c>
      <c r="K112" s="10">
        <v>4</v>
      </c>
      <c r="L112" s="6" t="s">
        <v>632</v>
      </c>
      <c r="M112" s="6" t="s">
        <v>636</v>
      </c>
      <c r="N112" s="6" t="s">
        <v>634</v>
      </c>
      <c r="O112" s="6" t="s">
        <v>960</v>
      </c>
      <c r="P112" s="6" t="s">
        <v>20</v>
      </c>
      <c r="Q112" s="10">
        <v>4.2</v>
      </c>
      <c r="R112" s="10">
        <v>4.4000000000000004</v>
      </c>
      <c r="S112" s="10">
        <v>4.5999999999999996</v>
      </c>
      <c r="T112" s="6">
        <v>4.8</v>
      </c>
      <c r="U112" s="6"/>
    </row>
    <row r="113" spans="1:21" ht="67.5" x14ac:dyDescent="0.25">
      <c r="A113" s="6">
        <f t="shared" si="1"/>
        <v>138</v>
      </c>
      <c r="B113" s="26">
        <v>5</v>
      </c>
      <c r="C113" s="27" t="s">
        <v>569</v>
      </c>
      <c r="D113" s="26">
        <v>32</v>
      </c>
      <c r="E113" s="27" t="s">
        <v>626</v>
      </c>
      <c r="F113" s="10" t="s">
        <v>15</v>
      </c>
      <c r="G113" s="6" t="s">
        <v>961</v>
      </c>
      <c r="H113" s="10">
        <v>138</v>
      </c>
      <c r="I113" s="6" t="s">
        <v>637</v>
      </c>
      <c r="J113" s="10" t="s">
        <v>32</v>
      </c>
      <c r="K113" s="10">
        <v>10</v>
      </c>
      <c r="L113" s="6" t="s">
        <v>632</v>
      </c>
      <c r="M113" s="6" t="s">
        <v>638</v>
      </c>
      <c r="N113" s="6" t="s">
        <v>639</v>
      </c>
      <c r="O113" s="6" t="s">
        <v>962</v>
      </c>
      <c r="P113" s="6" t="s">
        <v>20</v>
      </c>
      <c r="Q113" s="10">
        <v>12</v>
      </c>
      <c r="R113" s="10">
        <v>14</v>
      </c>
      <c r="S113" s="10">
        <v>15</v>
      </c>
      <c r="T113" s="6">
        <v>16</v>
      </c>
      <c r="U113" s="6"/>
    </row>
    <row r="114" spans="1:21" ht="67.5" x14ac:dyDescent="0.25">
      <c r="A114" s="6">
        <f t="shared" si="1"/>
        <v>139</v>
      </c>
      <c r="B114" s="26">
        <v>5</v>
      </c>
      <c r="C114" s="27" t="s">
        <v>569</v>
      </c>
      <c r="D114" s="26">
        <v>32</v>
      </c>
      <c r="E114" s="27" t="s">
        <v>626</v>
      </c>
      <c r="F114" s="10" t="s">
        <v>15</v>
      </c>
      <c r="G114" s="6" t="s">
        <v>959</v>
      </c>
      <c r="H114" s="10">
        <v>139</v>
      </c>
      <c r="I114" s="6" t="s">
        <v>640</v>
      </c>
      <c r="J114" s="10" t="s">
        <v>32</v>
      </c>
      <c r="K114" s="10">
        <v>4.5999999999999996</v>
      </c>
      <c r="L114" s="6" t="s">
        <v>632</v>
      </c>
      <c r="M114" s="6" t="s">
        <v>641</v>
      </c>
      <c r="N114" s="6" t="s">
        <v>642</v>
      </c>
      <c r="O114" s="6" t="s">
        <v>963</v>
      </c>
      <c r="P114" s="6" t="s">
        <v>20</v>
      </c>
      <c r="Q114" s="10">
        <v>7</v>
      </c>
      <c r="R114" s="10">
        <v>9</v>
      </c>
      <c r="S114" s="10">
        <v>11</v>
      </c>
      <c r="T114" s="6">
        <v>13</v>
      </c>
      <c r="U114" s="6"/>
    </row>
    <row r="115" spans="1:21" ht="78.75" x14ac:dyDescent="0.25">
      <c r="A115" s="6">
        <f t="shared" si="1"/>
        <v>140</v>
      </c>
      <c r="B115" s="26">
        <v>5</v>
      </c>
      <c r="C115" s="27" t="s">
        <v>569</v>
      </c>
      <c r="D115" s="26">
        <v>32</v>
      </c>
      <c r="E115" s="27" t="s">
        <v>626</v>
      </c>
      <c r="F115" s="10" t="s">
        <v>15</v>
      </c>
      <c r="G115" s="6" t="s">
        <v>959</v>
      </c>
      <c r="H115" s="10">
        <v>140</v>
      </c>
      <c r="I115" s="6" t="s">
        <v>643</v>
      </c>
      <c r="J115" s="10" t="s">
        <v>32</v>
      </c>
      <c r="K115" s="10">
        <v>19</v>
      </c>
      <c r="L115" s="6" t="s">
        <v>644</v>
      </c>
      <c r="M115" s="6" t="s">
        <v>645</v>
      </c>
      <c r="N115" s="6" t="s">
        <v>646</v>
      </c>
      <c r="O115" s="6" t="s">
        <v>964</v>
      </c>
      <c r="P115" s="6" t="s">
        <v>20</v>
      </c>
      <c r="Q115" s="10">
        <v>26</v>
      </c>
      <c r="R115" s="10">
        <v>29</v>
      </c>
      <c r="S115" s="10">
        <v>32</v>
      </c>
      <c r="T115" s="6">
        <v>35</v>
      </c>
      <c r="U115" s="6"/>
    </row>
    <row r="116" spans="1:21" ht="101.25" x14ac:dyDescent="0.25">
      <c r="A116" s="6">
        <f t="shared" si="1"/>
        <v>141</v>
      </c>
      <c r="B116" s="26">
        <v>5</v>
      </c>
      <c r="C116" s="27" t="s">
        <v>569</v>
      </c>
      <c r="D116" s="26">
        <v>32</v>
      </c>
      <c r="E116" s="27" t="s">
        <v>626</v>
      </c>
      <c r="F116" s="10" t="s">
        <v>15</v>
      </c>
      <c r="G116" s="6" t="s">
        <v>957</v>
      </c>
      <c r="H116" s="10">
        <v>141</v>
      </c>
      <c r="I116" s="6" t="s">
        <v>647</v>
      </c>
      <c r="J116" s="10" t="s">
        <v>32</v>
      </c>
      <c r="K116" s="10">
        <v>62</v>
      </c>
      <c r="L116" s="6" t="s">
        <v>632</v>
      </c>
      <c r="M116" s="6" t="s">
        <v>648</v>
      </c>
      <c r="N116" s="6" t="s">
        <v>649</v>
      </c>
      <c r="O116" s="6" t="s">
        <v>965</v>
      </c>
      <c r="P116" s="6" t="s">
        <v>20</v>
      </c>
      <c r="Q116" s="10">
        <v>65</v>
      </c>
      <c r="R116" s="10">
        <v>68</v>
      </c>
      <c r="S116" s="10">
        <v>70</v>
      </c>
      <c r="T116" s="6">
        <v>73</v>
      </c>
      <c r="U116" s="6"/>
    </row>
    <row r="117" spans="1:21" ht="56.25" x14ac:dyDescent="0.25">
      <c r="A117" s="6">
        <f t="shared" si="1"/>
        <v>142</v>
      </c>
      <c r="B117" s="26">
        <v>5</v>
      </c>
      <c r="C117" s="27" t="s">
        <v>569</v>
      </c>
      <c r="D117" s="26">
        <v>32</v>
      </c>
      <c r="E117" s="27" t="s">
        <v>626</v>
      </c>
      <c r="F117" s="10" t="s">
        <v>15</v>
      </c>
      <c r="G117" s="6" t="s">
        <v>957</v>
      </c>
      <c r="H117" s="10">
        <v>142</v>
      </c>
      <c r="I117" s="6" t="s">
        <v>650</v>
      </c>
      <c r="J117" s="10" t="s">
        <v>651</v>
      </c>
      <c r="K117" s="10">
        <v>6.2</v>
      </c>
      <c r="L117" s="6" t="s">
        <v>652</v>
      </c>
      <c r="M117" s="6" t="s">
        <v>653</v>
      </c>
      <c r="N117" s="6" t="s">
        <v>654</v>
      </c>
      <c r="O117" s="6" t="s">
        <v>966</v>
      </c>
      <c r="P117" s="6" t="s">
        <v>58</v>
      </c>
      <c r="Q117" s="10">
        <v>6</v>
      </c>
      <c r="R117" s="10">
        <v>5.8</v>
      </c>
      <c r="S117" s="10">
        <v>5.6</v>
      </c>
      <c r="T117" s="6">
        <v>5.4</v>
      </c>
      <c r="U117" s="6"/>
    </row>
    <row r="118" spans="1:21" ht="45" x14ac:dyDescent="0.25">
      <c r="A118" s="6">
        <f t="shared" si="1"/>
        <v>143</v>
      </c>
      <c r="B118" s="26">
        <v>5</v>
      </c>
      <c r="C118" s="27" t="s">
        <v>569</v>
      </c>
      <c r="D118" s="26">
        <v>32</v>
      </c>
      <c r="E118" s="27" t="s">
        <v>626</v>
      </c>
      <c r="F118" s="10" t="s">
        <v>15</v>
      </c>
      <c r="G118" s="6" t="s">
        <v>957</v>
      </c>
      <c r="H118" s="10">
        <v>143</v>
      </c>
      <c r="I118" s="6" t="s">
        <v>655</v>
      </c>
      <c r="J118" s="10" t="s">
        <v>656</v>
      </c>
      <c r="K118" s="10">
        <v>12.32</v>
      </c>
      <c r="L118" s="6" t="s">
        <v>657</v>
      </c>
      <c r="M118" s="6" t="s">
        <v>658</v>
      </c>
      <c r="N118" s="6" t="s">
        <v>659</v>
      </c>
      <c r="O118" s="6" t="s">
        <v>967</v>
      </c>
      <c r="P118" s="6" t="s">
        <v>20</v>
      </c>
      <c r="Q118" s="10">
        <v>14</v>
      </c>
      <c r="R118" s="10">
        <v>16</v>
      </c>
      <c r="S118" s="10">
        <v>18</v>
      </c>
      <c r="T118" s="6">
        <v>20</v>
      </c>
      <c r="U118" s="6"/>
    </row>
    <row r="119" spans="1:21" ht="78.75" x14ac:dyDescent="0.25">
      <c r="A119" s="6">
        <f t="shared" si="1"/>
        <v>144</v>
      </c>
      <c r="B119" s="26">
        <v>5</v>
      </c>
      <c r="C119" s="27" t="s">
        <v>569</v>
      </c>
      <c r="D119" s="26">
        <v>32</v>
      </c>
      <c r="E119" s="27" t="s">
        <v>626</v>
      </c>
      <c r="F119" s="10" t="s">
        <v>15</v>
      </c>
      <c r="G119" s="6" t="s">
        <v>968</v>
      </c>
      <c r="H119" s="10">
        <v>144</v>
      </c>
      <c r="I119" s="6" t="s">
        <v>660</v>
      </c>
      <c r="J119" s="10" t="s">
        <v>32</v>
      </c>
      <c r="K119" s="10">
        <v>1</v>
      </c>
      <c r="L119" s="6" t="s">
        <v>652</v>
      </c>
      <c r="M119" s="6" t="s">
        <v>661</v>
      </c>
      <c r="N119" s="6" t="s">
        <v>662</v>
      </c>
      <c r="O119" s="6" t="s">
        <v>969</v>
      </c>
      <c r="P119" s="6" t="s">
        <v>58</v>
      </c>
      <c r="Q119" s="10">
        <v>0.8</v>
      </c>
      <c r="R119" s="10">
        <v>0.7</v>
      </c>
      <c r="S119" s="10">
        <v>0.6</v>
      </c>
      <c r="T119" s="6">
        <v>0.5</v>
      </c>
      <c r="U119" s="6"/>
    </row>
    <row r="120" spans="1:21" ht="78.75" x14ac:dyDescent="0.25">
      <c r="A120" s="6">
        <f t="shared" si="1"/>
        <v>145</v>
      </c>
      <c r="B120" s="26">
        <v>5</v>
      </c>
      <c r="C120" s="27" t="s">
        <v>569</v>
      </c>
      <c r="D120" s="26">
        <v>32</v>
      </c>
      <c r="E120" s="27" t="s">
        <v>626</v>
      </c>
      <c r="F120" s="10" t="s">
        <v>15</v>
      </c>
      <c r="G120" s="6" t="s">
        <v>968</v>
      </c>
      <c r="H120" s="10">
        <v>145</v>
      </c>
      <c r="I120" s="6" t="s">
        <v>663</v>
      </c>
      <c r="J120" s="10" t="s">
        <v>32</v>
      </c>
      <c r="K120" s="10">
        <v>3.7</v>
      </c>
      <c r="L120" s="6" t="s">
        <v>652</v>
      </c>
      <c r="M120" s="6" t="s">
        <v>661</v>
      </c>
      <c r="N120" s="6" t="s">
        <v>664</v>
      </c>
      <c r="O120" s="6" t="s">
        <v>970</v>
      </c>
      <c r="P120" s="6" t="s">
        <v>58</v>
      </c>
      <c r="Q120" s="10">
        <v>3</v>
      </c>
      <c r="R120" s="10">
        <v>2.8</v>
      </c>
      <c r="S120" s="10">
        <v>2.2999999999999998</v>
      </c>
      <c r="T120" s="6">
        <v>2</v>
      </c>
      <c r="U120" s="6"/>
    </row>
    <row r="121" spans="1:21" ht="78.75" x14ac:dyDescent="0.25">
      <c r="A121" s="6">
        <f t="shared" si="1"/>
        <v>146</v>
      </c>
      <c r="B121" s="26">
        <v>5</v>
      </c>
      <c r="C121" s="27" t="s">
        <v>569</v>
      </c>
      <c r="D121" s="26">
        <v>32</v>
      </c>
      <c r="E121" s="27" t="s">
        <v>626</v>
      </c>
      <c r="F121" s="10" t="s">
        <v>15</v>
      </c>
      <c r="G121" s="6" t="s">
        <v>968</v>
      </c>
      <c r="H121" s="10">
        <v>146</v>
      </c>
      <c r="I121" s="6" t="s">
        <v>665</v>
      </c>
      <c r="J121" s="10" t="s">
        <v>32</v>
      </c>
      <c r="K121" s="10">
        <v>13.2</v>
      </c>
      <c r="L121" s="6" t="s">
        <v>652</v>
      </c>
      <c r="M121" s="6" t="s">
        <v>666</v>
      </c>
      <c r="N121" s="6" t="s">
        <v>667</v>
      </c>
      <c r="O121" s="6" t="s">
        <v>1168</v>
      </c>
      <c r="P121" s="6" t="s">
        <v>58</v>
      </c>
      <c r="Q121" s="10">
        <v>12.5</v>
      </c>
      <c r="R121" s="10">
        <v>12</v>
      </c>
      <c r="S121" s="10">
        <v>11</v>
      </c>
      <c r="T121" s="6">
        <v>11.5</v>
      </c>
      <c r="U121" s="6"/>
    </row>
    <row r="122" spans="1:21" ht="90" x14ac:dyDescent="0.25">
      <c r="A122" s="6">
        <f t="shared" si="1"/>
        <v>147</v>
      </c>
      <c r="B122" s="26">
        <v>5</v>
      </c>
      <c r="C122" s="27" t="s">
        <v>569</v>
      </c>
      <c r="D122" s="26">
        <v>32</v>
      </c>
      <c r="E122" s="27" t="s">
        <v>626</v>
      </c>
      <c r="F122" s="10" t="s">
        <v>15</v>
      </c>
      <c r="G122" s="6" t="s">
        <v>968</v>
      </c>
      <c r="H122" s="10">
        <v>147</v>
      </c>
      <c r="I122" s="6" t="s">
        <v>668</v>
      </c>
      <c r="J122" s="10" t="s">
        <v>32</v>
      </c>
      <c r="K122" s="10">
        <v>16.100000000000001</v>
      </c>
      <c r="L122" s="6" t="s">
        <v>652</v>
      </c>
      <c r="M122" s="6" t="s">
        <v>669</v>
      </c>
      <c r="N122" s="6" t="s">
        <v>667</v>
      </c>
      <c r="O122" s="6" t="s">
        <v>1169</v>
      </c>
      <c r="P122" s="6" t="s">
        <v>58</v>
      </c>
      <c r="Q122" s="10">
        <v>15.5</v>
      </c>
      <c r="R122" s="10">
        <v>15</v>
      </c>
      <c r="S122" s="10">
        <v>14.5</v>
      </c>
      <c r="T122" s="6">
        <v>14</v>
      </c>
      <c r="U122" s="6"/>
    </row>
    <row r="123" spans="1:21" ht="56.25" x14ac:dyDescent="0.25">
      <c r="A123" s="6">
        <f t="shared" si="1"/>
        <v>148</v>
      </c>
      <c r="B123" s="26">
        <v>5</v>
      </c>
      <c r="C123" s="27" t="s">
        <v>569</v>
      </c>
      <c r="D123" s="26">
        <v>33</v>
      </c>
      <c r="E123" s="27" t="s">
        <v>670</v>
      </c>
      <c r="F123" s="10" t="s">
        <v>15</v>
      </c>
      <c r="G123" s="6" t="s">
        <v>971</v>
      </c>
      <c r="H123" s="10">
        <v>148</v>
      </c>
      <c r="I123" s="6" t="s">
        <v>671</v>
      </c>
      <c r="J123" s="10" t="s">
        <v>32</v>
      </c>
      <c r="K123" s="10">
        <v>0</v>
      </c>
      <c r="L123" s="6" t="s">
        <v>672</v>
      </c>
      <c r="M123" s="6" t="s">
        <v>673</v>
      </c>
      <c r="N123" s="6" t="s">
        <v>674</v>
      </c>
      <c r="O123" s="6" t="s">
        <v>972</v>
      </c>
      <c r="P123" s="6" t="s">
        <v>20</v>
      </c>
      <c r="Q123" s="10">
        <v>3</v>
      </c>
      <c r="R123" s="10">
        <v>3</v>
      </c>
      <c r="S123" s="10">
        <v>3</v>
      </c>
      <c r="T123" s="6">
        <v>3</v>
      </c>
      <c r="U123" s="6"/>
    </row>
    <row r="124" spans="1:21" ht="90" x14ac:dyDescent="0.25">
      <c r="A124" s="6">
        <f t="shared" si="1"/>
        <v>149</v>
      </c>
      <c r="B124" s="26">
        <v>5</v>
      </c>
      <c r="C124" s="27" t="s">
        <v>569</v>
      </c>
      <c r="D124" s="26">
        <v>33</v>
      </c>
      <c r="E124" s="27" t="s">
        <v>670</v>
      </c>
      <c r="F124" s="10" t="s">
        <v>15</v>
      </c>
      <c r="G124" s="6" t="s">
        <v>973</v>
      </c>
      <c r="H124" s="10">
        <v>149</v>
      </c>
      <c r="I124" s="6" t="s">
        <v>675</v>
      </c>
      <c r="J124" s="10" t="s">
        <v>32</v>
      </c>
      <c r="K124" s="10">
        <v>0</v>
      </c>
      <c r="L124" s="6" t="s">
        <v>676</v>
      </c>
      <c r="M124" s="6" t="s">
        <v>677</v>
      </c>
      <c r="N124" s="6" t="s">
        <v>678</v>
      </c>
      <c r="O124" s="6" t="s">
        <v>974</v>
      </c>
      <c r="P124" s="6" t="s">
        <v>20</v>
      </c>
      <c r="Q124" s="10">
        <v>3</v>
      </c>
      <c r="R124" s="10">
        <v>3</v>
      </c>
      <c r="S124" s="10">
        <v>3</v>
      </c>
      <c r="T124" s="6">
        <v>3</v>
      </c>
      <c r="U124" s="6"/>
    </row>
    <row r="125" spans="1:21" ht="78.75" x14ac:dyDescent="0.25">
      <c r="A125" s="6">
        <f t="shared" si="1"/>
        <v>150</v>
      </c>
      <c r="B125" s="26">
        <v>5</v>
      </c>
      <c r="C125" s="27" t="s">
        <v>569</v>
      </c>
      <c r="D125" s="26">
        <v>33</v>
      </c>
      <c r="E125" s="27" t="s">
        <v>670</v>
      </c>
      <c r="F125" s="10" t="s">
        <v>15</v>
      </c>
      <c r="G125" s="6" t="s">
        <v>973</v>
      </c>
      <c r="H125" s="10">
        <v>150</v>
      </c>
      <c r="I125" s="6" t="s">
        <v>679</v>
      </c>
      <c r="J125" s="10" t="s">
        <v>32</v>
      </c>
      <c r="K125" s="10">
        <v>0</v>
      </c>
      <c r="L125" s="6" t="s">
        <v>680</v>
      </c>
      <c r="M125" s="6" t="s">
        <v>681</v>
      </c>
      <c r="N125" s="6" t="s">
        <v>682</v>
      </c>
      <c r="O125" s="6" t="s">
        <v>975</v>
      </c>
      <c r="P125" s="6" t="s">
        <v>20</v>
      </c>
      <c r="Q125" s="10">
        <v>3</v>
      </c>
      <c r="R125" s="10">
        <v>3</v>
      </c>
      <c r="S125" s="10">
        <v>3</v>
      </c>
      <c r="T125" s="6">
        <v>3</v>
      </c>
      <c r="U125" s="6"/>
    </row>
    <row r="126" spans="1:21" ht="101.25" x14ac:dyDescent="0.25">
      <c r="A126" s="6">
        <f t="shared" si="1"/>
        <v>151</v>
      </c>
      <c r="B126" s="26">
        <v>5</v>
      </c>
      <c r="C126" s="27" t="s">
        <v>569</v>
      </c>
      <c r="D126" s="26">
        <v>33</v>
      </c>
      <c r="E126" s="27" t="s">
        <v>670</v>
      </c>
      <c r="F126" s="10" t="s">
        <v>15</v>
      </c>
      <c r="G126" s="6" t="s">
        <v>971</v>
      </c>
      <c r="H126" s="10">
        <v>151</v>
      </c>
      <c r="I126" s="6" t="s">
        <v>683</v>
      </c>
      <c r="J126" s="10" t="s">
        <v>32</v>
      </c>
      <c r="K126" s="10">
        <v>0</v>
      </c>
      <c r="L126" s="6" t="s">
        <v>684</v>
      </c>
      <c r="M126" s="6" t="s">
        <v>685</v>
      </c>
      <c r="N126" s="6" t="s">
        <v>686</v>
      </c>
      <c r="O126" s="6" t="s">
        <v>976</v>
      </c>
      <c r="P126" s="6" t="s">
        <v>20</v>
      </c>
      <c r="Q126" s="10">
        <v>3</v>
      </c>
      <c r="R126" s="10">
        <v>3</v>
      </c>
      <c r="S126" s="10">
        <v>3</v>
      </c>
      <c r="T126" s="6">
        <v>3</v>
      </c>
      <c r="U126" s="6"/>
    </row>
    <row r="127" spans="1:21" ht="78.75" x14ac:dyDescent="0.25">
      <c r="A127" s="6">
        <f t="shared" ref="A127:A190" si="2">H127</f>
        <v>152</v>
      </c>
      <c r="B127" s="26">
        <v>5</v>
      </c>
      <c r="C127" s="27" t="s">
        <v>569</v>
      </c>
      <c r="D127" s="26">
        <v>33</v>
      </c>
      <c r="E127" s="27" t="s">
        <v>670</v>
      </c>
      <c r="F127" s="10" t="s">
        <v>15</v>
      </c>
      <c r="G127" s="6" t="s">
        <v>973</v>
      </c>
      <c r="H127" s="10">
        <v>152</v>
      </c>
      <c r="I127" s="6" t="s">
        <v>687</v>
      </c>
      <c r="J127" s="10" t="s">
        <v>32</v>
      </c>
      <c r="K127" s="10">
        <v>0</v>
      </c>
      <c r="L127" s="6" t="s">
        <v>680</v>
      </c>
      <c r="M127" s="6" t="s">
        <v>688</v>
      </c>
      <c r="N127" s="6" t="s">
        <v>689</v>
      </c>
      <c r="O127" s="6" t="s">
        <v>977</v>
      </c>
      <c r="P127" s="6" t="s">
        <v>20</v>
      </c>
      <c r="Q127" s="10">
        <v>3</v>
      </c>
      <c r="R127" s="10">
        <v>3</v>
      </c>
      <c r="S127" s="10">
        <v>3</v>
      </c>
      <c r="T127" s="6">
        <v>3</v>
      </c>
      <c r="U127" s="6"/>
    </row>
    <row r="128" spans="1:21" ht="101.25" x14ac:dyDescent="0.25">
      <c r="A128" s="6">
        <f t="shared" si="2"/>
        <v>153</v>
      </c>
      <c r="B128" s="26">
        <v>5</v>
      </c>
      <c r="C128" s="27" t="s">
        <v>569</v>
      </c>
      <c r="D128" s="26">
        <v>33</v>
      </c>
      <c r="E128" s="27" t="s">
        <v>670</v>
      </c>
      <c r="F128" s="10" t="s">
        <v>15</v>
      </c>
      <c r="G128" s="6" t="s">
        <v>971</v>
      </c>
      <c r="H128" s="10">
        <v>153</v>
      </c>
      <c r="I128" s="6" t="s">
        <v>690</v>
      </c>
      <c r="J128" s="10" t="s">
        <v>32</v>
      </c>
      <c r="K128" s="10">
        <v>0</v>
      </c>
      <c r="L128" s="6" t="s">
        <v>691</v>
      </c>
      <c r="M128" s="6" t="s">
        <v>692</v>
      </c>
      <c r="N128" s="6" t="s">
        <v>693</v>
      </c>
      <c r="O128" s="6" t="s">
        <v>978</v>
      </c>
      <c r="P128" s="6" t="s">
        <v>20</v>
      </c>
      <c r="Q128" s="10">
        <v>3</v>
      </c>
      <c r="R128" s="10">
        <v>3</v>
      </c>
      <c r="S128" s="10">
        <v>3</v>
      </c>
      <c r="T128" s="6">
        <v>3</v>
      </c>
      <c r="U128" s="6"/>
    </row>
    <row r="129" spans="1:21" ht="78.75" x14ac:dyDescent="0.25">
      <c r="A129" s="6">
        <f t="shared" si="2"/>
        <v>154</v>
      </c>
      <c r="B129" s="26">
        <v>5</v>
      </c>
      <c r="C129" s="27" t="s">
        <v>569</v>
      </c>
      <c r="D129" s="26">
        <v>34</v>
      </c>
      <c r="E129" s="27" t="s">
        <v>694</v>
      </c>
      <c r="F129" s="10" t="s">
        <v>15</v>
      </c>
      <c r="G129" s="6" t="s">
        <v>979</v>
      </c>
      <c r="H129" s="10">
        <v>154</v>
      </c>
      <c r="I129" s="6" t="s">
        <v>695</v>
      </c>
      <c r="J129" s="10" t="s">
        <v>32</v>
      </c>
      <c r="K129" s="10">
        <v>20.399999999999999</v>
      </c>
      <c r="L129" s="6" t="s">
        <v>696</v>
      </c>
      <c r="M129" s="6" t="s">
        <v>697</v>
      </c>
      <c r="N129" s="6" t="s">
        <v>698</v>
      </c>
      <c r="O129" s="6" t="s">
        <v>980</v>
      </c>
      <c r="P129" s="6" t="s">
        <v>20</v>
      </c>
      <c r="Q129" s="10">
        <v>20.6</v>
      </c>
      <c r="R129" s="10">
        <v>21</v>
      </c>
      <c r="S129" s="10">
        <v>21.4</v>
      </c>
      <c r="T129" s="6">
        <v>22</v>
      </c>
      <c r="U129" s="6"/>
    </row>
    <row r="130" spans="1:21" ht="67.5" x14ac:dyDescent="0.25">
      <c r="A130" s="6">
        <f t="shared" si="2"/>
        <v>155</v>
      </c>
      <c r="B130" s="26">
        <v>5</v>
      </c>
      <c r="C130" s="27" t="s">
        <v>569</v>
      </c>
      <c r="D130" s="26">
        <v>34</v>
      </c>
      <c r="E130" s="27" t="s">
        <v>694</v>
      </c>
      <c r="F130" s="10" t="s">
        <v>15</v>
      </c>
      <c r="G130" s="6" t="s">
        <v>979</v>
      </c>
      <c r="H130" s="10">
        <v>155</v>
      </c>
      <c r="I130" s="6" t="s">
        <v>699</v>
      </c>
      <c r="J130" s="10" t="s">
        <v>32</v>
      </c>
      <c r="K130" s="10">
        <v>48</v>
      </c>
      <c r="L130" s="6" t="s">
        <v>700</v>
      </c>
      <c r="M130" s="6" t="s">
        <v>701</v>
      </c>
      <c r="N130" s="6" t="s">
        <v>702</v>
      </c>
      <c r="O130" s="6" t="s">
        <v>981</v>
      </c>
      <c r="P130" s="6" t="s">
        <v>20</v>
      </c>
      <c r="Q130" s="10">
        <v>49</v>
      </c>
      <c r="R130" s="10">
        <v>50</v>
      </c>
      <c r="S130" s="10">
        <v>51</v>
      </c>
      <c r="T130" s="6">
        <v>53</v>
      </c>
      <c r="U130" s="6"/>
    </row>
    <row r="131" spans="1:21" ht="78.75" x14ac:dyDescent="0.25">
      <c r="A131" s="6">
        <f t="shared" si="2"/>
        <v>156</v>
      </c>
      <c r="B131" s="26">
        <v>5</v>
      </c>
      <c r="C131" s="27" t="s">
        <v>569</v>
      </c>
      <c r="D131" s="26">
        <v>34</v>
      </c>
      <c r="E131" s="27" t="s">
        <v>694</v>
      </c>
      <c r="F131" s="10" t="s">
        <v>15</v>
      </c>
      <c r="G131" s="6" t="s">
        <v>979</v>
      </c>
      <c r="H131" s="10">
        <v>156</v>
      </c>
      <c r="I131" s="6" t="s">
        <v>703</v>
      </c>
      <c r="J131" s="10" t="s">
        <v>32</v>
      </c>
      <c r="K131" s="10">
        <v>56.25</v>
      </c>
      <c r="L131" s="6" t="s">
        <v>704</v>
      </c>
      <c r="M131" s="6" t="s">
        <v>705</v>
      </c>
      <c r="N131" s="6" t="s">
        <v>706</v>
      </c>
      <c r="O131" s="6" t="s">
        <v>982</v>
      </c>
      <c r="P131" s="6" t="s">
        <v>20</v>
      </c>
      <c r="Q131" s="10">
        <v>58</v>
      </c>
      <c r="R131" s="10">
        <v>59</v>
      </c>
      <c r="S131" s="10">
        <v>60</v>
      </c>
      <c r="T131" s="6">
        <v>61</v>
      </c>
      <c r="U131" s="6"/>
    </row>
    <row r="132" spans="1:21" ht="78.75" x14ac:dyDescent="0.25">
      <c r="A132" s="6">
        <f t="shared" si="2"/>
        <v>157</v>
      </c>
      <c r="B132" s="26">
        <v>5</v>
      </c>
      <c r="C132" s="27" t="s">
        <v>569</v>
      </c>
      <c r="D132" s="26">
        <v>34</v>
      </c>
      <c r="E132" s="27" t="s">
        <v>694</v>
      </c>
      <c r="F132" s="10" t="s">
        <v>15</v>
      </c>
      <c r="G132" s="6" t="s">
        <v>979</v>
      </c>
      <c r="H132" s="10">
        <v>157</v>
      </c>
      <c r="I132" s="6" t="s">
        <v>707</v>
      </c>
      <c r="J132" s="10" t="s">
        <v>32</v>
      </c>
      <c r="K132" s="10">
        <v>32</v>
      </c>
      <c r="L132" s="6" t="s">
        <v>708</v>
      </c>
      <c r="M132" s="6" t="s">
        <v>709</v>
      </c>
      <c r="N132" s="6" t="s">
        <v>710</v>
      </c>
      <c r="O132" s="6" t="s">
        <v>983</v>
      </c>
      <c r="P132" s="6" t="s">
        <v>20</v>
      </c>
      <c r="Q132" s="10">
        <v>32</v>
      </c>
      <c r="R132" s="10">
        <v>34</v>
      </c>
      <c r="S132" s="10">
        <v>34</v>
      </c>
      <c r="T132" s="6">
        <v>34</v>
      </c>
      <c r="U132" s="6"/>
    </row>
    <row r="133" spans="1:21" ht="67.5" x14ac:dyDescent="0.25">
      <c r="A133" s="6">
        <f t="shared" si="2"/>
        <v>158</v>
      </c>
      <c r="B133" s="26">
        <v>5</v>
      </c>
      <c r="C133" s="27" t="s">
        <v>569</v>
      </c>
      <c r="D133" s="26">
        <v>34</v>
      </c>
      <c r="E133" s="27" t="s">
        <v>694</v>
      </c>
      <c r="F133" s="10" t="s">
        <v>15</v>
      </c>
      <c r="G133" s="6" t="s">
        <v>979</v>
      </c>
      <c r="H133" s="10">
        <v>158</v>
      </c>
      <c r="I133" s="6" t="s">
        <v>711</v>
      </c>
      <c r="J133" s="10" t="s">
        <v>32</v>
      </c>
      <c r="K133" s="10">
        <v>86.23</v>
      </c>
      <c r="L133" s="6" t="s">
        <v>704</v>
      </c>
      <c r="M133" s="6" t="s">
        <v>712</v>
      </c>
      <c r="N133" s="6" t="s">
        <v>713</v>
      </c>
      <c r="O133" s="6" t="s">
        <v>984</v>
      </c>
      <c r="P133" s="6" t="s">
        <v>20</v>
      </c>
      <c r="Q133" s="10">
        <v>87</v>
      </c>
      <c r="R133" s="10">
        <v>89</v>
      </c>
      <c r="S133" s="10">
        <v>90</v>
      </c>
      <c r="T133" s="6">
        <v>91</v>
      </c>
      <c r="U133" s="6"/>
    </row>
    <row r="134" spans="1:21" ht="90" x14ac:dyDescent="0.25">
      <c r="A134" s="6">
        <f t="shared" si="2"/>
        <v>159</v>
      </c>
      <c r="B134" s="26">
        <v>5</v>
      </c>
      <c r="C134" s="27" t="s">
        <v>569</v>
      </c>
      <c r="D134" s="26">
        <v>34</v>
      </c>
      <c r="E134" s="27" t="s">
        <v>694</v>
      </c>
      <c r="F134" s="10" t="s">
        <v>15</v>
      </c>
      <c r="G134" s="6" t="s">
        <v>979</v>
      </c>
      <c r="H134" s="10">
        <v>159</v>
      </c>
      <c r="I134" s="6" t="s">
        <v>714</v>
      </c>
      <c r="J134" s="10" t="s">
        <v>32</v>
      </c>
      <c r="K134" s="10">
        <v>74.33</v>
      </c>
      <c r="L134" s="6" t="s">
        <v>715</v>
      </c>
      <c r="M134" s="6" t="s">
        <v>716</v>
      </c>
      <c r="N134" s="6" t="s">
        <v>717</v>
      </c>
      <c r="O134" s="6" t="s">
        <v>985</v>
      </c>
      <c r="P134" s="6" t="s">
        <v>20</v>
      </c>
      <c r="Q134" s="10">
        <v>77</v>
      </c>
      <c r="R134" s="10">
        <v>78</v>
      </c>
      <c r="S134" s="10">
        <v>79</v>
      </c>
      <c r="T134" s="6">
        <v>80</v>
      </c>
      <c r="U134" s="6"/>
    </row>
    <row r="135" spans="1:21" ht="67.5" x14ac:dyDescent="0.25">
      <c r="A135" s="6">
        <f t="shared" si="2"/>
        <v>160</v>
      </c>
      <c r="B135" s="26">
        <v>5</v>
      </c>
      <c r="C135" s="27" t="s">
        <v>569</v>
      </c>
      <c r="D135" s="26">
        <v>34</v>
      </c>
      <c r="E135" s="27" t="s">
        <v>694</v>
      </c>
      <c r="F135" s="10" t="s">
        <v>15</v>
      </c>
      <c r="G135" s="6" t="s">
        <v>979</v>
      </c>
      <c r="H135" s="10">
        <v>160</v>
      </c>
      <c r="I135" s="6" t="s">
        <v>718</v>
      </c>
      <c r="J135" s="10" t="s">
        <v>32</v>
      </c>
      <c r="K135" s="10">
        <v>74</v>
      </c>
      <c r="L135" s="6" t="s">
        <v>700</v>
      </c>
      <c r="M135" s="6" t="s">
        <v>719</v>
      </c>
      <c r="N135" s="6" t="s">
        <v>720</v>
      </c>
      <c r="O135" s="6" t="s">
        <v>986</v>
      </c>
      <c r="P135" s="6" t="s">
        <v>20</v>
      </c>
      <c r="Q135" s="10">
        <v>75</v>
      </c>
      <c r="R135" s="10">
        <v>77</v>
      </c>
      <c r="S135" s="10">
        <v>79</v>
      </c>
      <c r="T135" s="6">
        <v>80</v>
      </c>
      <c r="U135" s="6"/>
    </row>
    <row r="136" spans="1:21" ht="101.25" x14ac:dyDescent="0.25">
      <c r="A136" s="6">
        <f t="shared" si="2"/>
        <v>161</v>
      </c>
      <c r="B136" s="26">
        <v>5</v>
      </c>
      <c r="C136" s="27" t="s">
        <v>569</v>
      </c>
      <c r="D136" s="26">
        <v>34</v>
      </c>
      <c r="E136" s="27" t="s">
        <v>694</v>
      </c>
      <c r="F136" s="10" t="s">
        <v>15</v>
      </c>
      <c r="G136" s="6" t="s">
        <v>979</v>
      </c>
      <c r="H136" s="10">
        <v>161</v>
      </c>
      <c r="I136" s="6" t="s">
        <v>721</v>
      </c>
      <c r="J136" s="10" t="s">
        <v>32</v>
      </c>
      <c r="K136" s="10">
        <v>29.8</v>
      </c>
      <c r="L136" s="6" t="s">
        <v>696</v>
      </c>
      <c r="M136" s="6" t="s">
        <v>722</v>
      </c>
      <c r="N136" s="6" t="s">
        <v>723</v>
      </c>
      <c r="O136" s="6" t="s">
        <v>987</v>
      </c>
      <c r="P136" s="6" t="s">
        <v>20</v>
      </c>
      <c r="Q136" s="10">
        <v>30</v>
      </c>
      <c r="R136" s="10">
        <v>30.2</v>
      </c>
      <c r="S136" s="10">
        <v>30.4</v>
      </c>
      <c r="T136" s="6">
        <v>30.6</v>
      </c>
      <c r="U136" s="6"/>
    </row>
    <row r="137" spans="1:21" ht="78.75" x14ac:dyDescent="0.25">
      <c r="A137" s="6">
        <f t="shared" si="2"/>
        <v>162</v>
      </c>
      <c r="B137" s="26">
        <v>5</v>
      </c>
      <c r="C137" s="27" t="s">
        <v>569</v>
      </c>
      <c r="D137" s="26">
        <v>35</v>
      </c>
      <c r="E137" s="27" t="s">
        <v>724</v>
      </c>
      <c r="F137" s="10" t="s">
        <v>15</v>
      </c>
      <c r="G137" s="6" t="s">
        <v>988</v>
      </c>
      <c r="H137" s="10">
        <v>162</v>
      </c>
      <c r="I137" s="6" t="s">
        <v>725</v>
      </c>
      <c r="J137" s="10" t="s">
        <v>32</v>
      </c>
      <c r="K137" s="10">
        <v>85.45</v>
      </c>
      <c r="L137" s="6" t="s">
        <v>726</v>
      </c>
      <c r="M137" s="6" t="s">
        <v>727</v>
      </c>
      <c r="N137" s="6" t="s">
        <v>728</v>
      </c>
      <c r="O137" s="6" t="s">
        <v>989</v>
      </c>
      <c r="P137" s="6" t="s">
        <v>20</v>
      </c>
      <c r="Q137" s="10">
        <v>86</v>
      </c>
      <c r="R137" s="10">
        <v>92.5</v>
      </c>
      <c r="S137" s="10">
        <v>93</v>
      </c>
      <c r="T137" s="6">
        <v>93.5</v>
      </c>
      <c r="U137" s="6" t="s">
        <v>1159</v>
      </c>
    </row>
    <row r="138" spans="1:21" ht="101.25" x14ac:dyDescent="0.25">
      <c r="A138" s="6">
        <f t="shared" si="2"/>
        <v>163</v>
      </c>
      <c r="B138" s="26">
        <v>5</v>
      </c>
      <c r="C138" s="27" t="s">
        <v>569</v>
      </c>
      <c r="D138" s="26">
        <v>35</v>
      </c>
      <c r="E138" s="27" t="s">
        <v>724</v>
      </c>
      <c r="F138" s="10" t="s">
        <v>15</v>
      </c>
      <c r="G138" s="6" t="s">
        <v>988</v>
      </c>
      <c r="H138" s="10">
        <v>163</v>
      </c>
      <c r="I138" s="6" t="s">
        <v>729</v>
      </c>
      <c r="J138" s="10" t="s">
        <v>32</v>
      </c>
      <c r="K138" s="10">
        <v>37.58</v>
      </c>
      <c r="L138" s="6" t="s">
        <v>730</v>
      </c>
      <c r="M138" s="6" t="s">
        <v>731</v>
      </c>
      <c r="N138" s="6" t="s">
        <v>732</v>
      </c>
      <c r="O138" s="6" t="s">
        <v>990</v>
      </c>
      <c r="P138" s="6" t="s">
        <v>20</v>
      </c>
      <c r="Q138" s="10">
        <v>41.5</v>
      </c>
      <c r="R138" s="10">
        <v>45.5</v>
      </c>
      <c r="S138" s="10">
        <v>46.5</v>
      </c>
      <c r="T138" s="6">
        <v>47.5</v>
      </c>
      <c r="U138" s="6" t="s">
        <v>1159</v>
      </c>
    </row>
    <row r="139" spans="1:21" ht="78.75" x14ac:dyDescent="0.25">
      <c r="A139" s="6">
        <f t="shared" si="2"/>
        <v>164</v>
      </c>
      <c r="B139" s="26">
        <v>5</v>
      </c>
      <c r="C139" s="27" t="s">
        <v>569</v>
      </c>
      <c r="D139" s="26">
        <v>35</v>
      </c>
      <c r="E139" s="27" t="s">
        <v>724</v>
      </c>
      <c r="F139" s="10" t="s">
        <v>15</v>
      </c>
      <c r="G139" s="6" t="s">
        <v>991</v>
      </c>
      <c r="H139" s="10">
        <v>164</v>
      </c>
      <c r="I139" s="6" t="s">
        <v>733</v>
      </c>
      <c r="J139" s="10" t="s">
        <v>32</v>
      </c>
      <c r="K139" s="10">
        <v>10</v>
      </c>
      <c r="L139" s="6" t="s">
        <v>734</v>
      </c>
      <c r="M139" s="6" t="s">
        <v>735</v>
      </c>
      <c r="N139" s="6" t="s">
        <v>736</v>
      </c>
      <c r="O139" s="6" t="s">
        <v>992</v>
      </c>
      <c r="P139" s="6" t="s">
        <v>58</v>
      </c>
      <c r="Q139" s="10">
        <v>9.5</v>
      </c>
      <c r="R139" s="10">
        <v>9</v>
      </c>
      <c r="S139" s="10">
        <v>8.5</v>
      </c>
      <c r="T139" s="6">
        <v>8</v>
      </c>
      <c r="U139" s="6"/>
    </row>
    <row r="140" spans="1:21" ht="157.5" x14ac:dyDescent="0.25">
      <c r="A140" s="6">
        <f t="shared" si="2"/>
        <v>165</v>
      </c>
      <c r="B140" s="26">
        <v>5</v>
      </c>
      <c r="C140" s="27" t="s">
        <v>569</v>
      </c>
      <c r="D140" s="26">
        <v>35</v>
      </c>
      <c r="E140" s="27" t="s">
        <v>724</v>
      </c>
      <c r="F140" s="10" t="s">
        <v>15</v>
      </c>
      <c r="G140" s="6" t="s">
        <v>991</v>
      </c>
      <c r="H140" s="10">
        <v>165</v>
      </c>
      <c r="I140" s="6" t="s">
        <v>737</v>
      </c>
      <c r="J140" s="10" t="s">
        <v>32</v>
      </c>
      <c r="K140" s="10">
        <v>35.08</v>
      </c>
      <c r="L140" s="6" t="s">
        <v>738</v>
      </c>
      <c r="M140" s="6" t="s">
        <v>739</v>
      </c>
      <c r="N140" s="6" t="s">
        <v>740</v>
      </c>
      <c r="O140" s="6" t="s">
        <v>993</v>
      </c>
      <c r="P140" s="6" t="s">
        <v>20</v>
      </c>
      <c r="Q140" s="10">
        <v>45</v>
      </c>
      <c r="R140" s="10">
        <v>55</v>
      </c>
      <c r="S140" s="10">
        <v>65</v>
      </c>
      <c r="T140" s="6">
        <v>75</v>
      </c>
      <c r="U140" s="6"/>
    </row>
    <row r="141" spans="1:21" ht="67.5" x14ac:dyDescent="0.25">
      <c r="A141" s="6">
        <f t="shared" si="2"/>
        <v>166</v>
      </c>
      <c r="B141" s="26">
        <v>5</v>
      </c>
      <c r="C141" s="27" t="s">
        <v>569</v>
      </c>
      <c r="D141" s="26">
        <v>35</v>
      </c>
      <c r="E141" s="27" t="s">
        <v>724</v>
      </c>
      <c r="F141" s="10" t="s">
        <v>15</v>
      </c>
      <c r="G141" s="6" t="s">
        <v>991</v>
      </c>
      <c r="H141" s="10">
        <v>166</v>
      </c>
      <c r="I141" s="6" t="s">
        <v>741</v>
      </c>
      <c r="J141" s="10" t="s">
        <v>742</v>
      </c>
      <c r="K141" s="10">
        <v>39.799999999999997</v>
      </c>
      <c r="L141" s="6" t="s">
        <v>743</v>
      </c>
      <c r="M141" s="6" t="s">
        <v>744</v>
      </c>
      <c r="N141" s="6" t="s">
        <v>745</v>
      </c>
      <c r="O141" s="6" t="s">
        <v>994</v>
      </c>
      <c r="P141" s="6" t="s">
        <v>58</v>
      </c>
      <c r="Q141" s="10">
        <v>38.5</v>
      </c>
      <c r="R141" s="10">
        <v>38</v>
      </c>
      <c r="S141" s="10">
        <v>37.5</v>
      </c>
      <c r="T141" s="6">
        <v>37</v>
      </c>
      <c r="U141" s="6"/>
    </row>
    <row r="142" spans="1:21" ht="78.75" x14ac:dyDescent="0.25">
      <c r="A142" s="6">
        <f t="shared" si="2"/>
        <v>167</v>
      </c>
      <c r="B142" s="26">
        <v>5</v>
      </c>
      <c r="C142" s="27" t="s">
        <v>569</v>
      </c>
      <c r="D142" s="26">
        <v>35</v>
      </c>
      <c r="E142" s="27" t="s">
        <v>724</v>
      </c>
      <c r="F142" s="10" t="s">
        <v>15</v>
      </c>
      <c r="G142" s="6" t="s">
        <v>991</v>
      </c>
      <c r="H142" s="10">
        <v>167</v>
      </c>
      <c r="I142" s="6" t="s">
        <v>750</v>
      </c>
      <c r="J142" s="10" t="s">
        <v>210</v>
      </c>
      <c r="K142" s="10">
        <v>21.2</v>
      </c>
      <c r="L142" s="6" t="s">
        <v>747</v>
      </c>
      <c r="M142" s="6" t="s">
        <v>751</v>
      </c>
      <c r="N142" s="6" t="s">
        <v>752</v>
      </c>
      <c r="O142" s="6" t="s">
        <v>995</v>
      </c>
      <c r="P142" s="6" t="s">
        <v>58</v>
      </c>
      <c r="Q142" s="10">
        <v>19.100000000000001</v>
      </c>
      <c r="R142" s="10">
        <v>18.100000000000001</v>
      </c>
      <c r="S142" s="10">
        <v>17.2</v>
      </c>
      <c r="T142" s="6">
        <v>17.100000000000001</v>
      </c>
      <c r="U142" s="6"/>
    </row>
    <row r="143" spans="1:21" ht="78.75" x14ac:dyDescent="0.25">
      <c r="A143" s="6">
        <f t="shared" si="2"/>
        <v>168</v>
      </c>
      <c r="B143" s="26">
        <v>5</v>
      </c>
      <c r="C143" s="27" t="s">
        <v>569</v>
      </c>
      <c r="D143" s="26">
        <v>35</v>
      </c>
      <c r="E143" s="27" t="s">
        <v>724</v>
      </c>
      <c r="F143" s="10" t="s">
        <v>15</v>
      </c>
      <c r="G143" s="6" t="s">
        <v>991</v>
      </c>
      <c r="H143" s="10">
        <v>168</v>
      </c>
      <c r="I143" s="6" t="s">
        <v>753</v>
      </c>
      <c r="J143" s="10" t="s">
        <v>754</v>
      </c>
      <c r="K143" s="10">
        <v>6.4</v>
      </c>
      <c r="L143" s="6" t="s">
        <v>747</v>
      </c>
      <c r="M143" s="6" t="s">
        <v>755</v>
      </c>
      <c r="N143" s="6" t="s">
        <v>756</v>
      </c>
      <c r="O143" s="6" t="s">
        <v>996</v>
      </c>
      <c r="P143" s="6" t="s">
        <v>58</v>
      </c>
      <c r="Q143" s="10">
        <v>6</v>
      </c>
      <c r="R143" s="10">
        <v>5.7</v>
      </c>
      <c r="S143" s="10">
        <v>5.4</v>
      </c>
      <c r="T143" s="6">
        <v>5.0999999999999996</v>
      </c>
      <c r="U143" s="6"/>
    </row>
    <row r="144" spans="1:21" ht="67.5" x14ac:dyDescent="0.25">
      <c r="A144" s="6">
        <f t="shared" si="2"/>
        <v>169</v>
      </c>
      <c r="B144" s="26">
        <v>5</v>
      </c>
      <c r="C144" s="27" t="s">
        <v>569</v>
      </c>
      <c r="D144" s="26">
        <v>35</v>
      </c>
      <c r="E144" s="27" t="s">
        <v>724</v>
      </c>
      <c r="F144" s="10" t="s">
        <v>15</v>
      </c>
      <c r="G144" s="6" t="s">
        <v>991</v>
      </c>
      <c r="H144" s="10">
        <v>169</v>
      </c>
      <c r="I144" s="6" t="s">
        <v>757</v>
      </c>
      <c r="J144" s="10" t="s">
        <v>754</v>
      </c>
      <c r="K144" s="10">
        <v>9.3000000000000007</v>
      </c>
      <c r="L144" s="6" t="s">
        <v>743</v>
      </c>
      <c r="M144" s="6" t="s">
        <v>758</v>
      </c>
      <c r="N144" s="6" t="s">
        <v>759</v>
      </c>
      <c r="O144" s="6" t="s">
        <v>997</v>
      </c>
      <c r="P144" s="6" t="s">
        <v>58</v>
      </c>
      <c r="Q144" s="10">
        <v>9.3000000000000007</v>
      </c>
      <c r="R144" s="10">
        <v>9.1999999999999993</v>
      </c>
      <c r="S144" s="10">
        <v>9.1</v>
      </c>
      <c r="T144" s="6">
        <v>9</v>
      </c>
      <c r="U144" s="6"/>
    </row>
    <row r="145" spans="1:21" ht="90" x14ac:dyDescent="0.25">
      <c r="A145" s="6">
        <f t="shared" si="2"/>
        <v>170</v>
      </c>
      <c r="B145" s="26">
        <v>5</v>
      </c>
      <c r="C145" s="27" t="s">
        <v>569</v>
      </c>
      <c r="D145" s="26">
        <v>35</v>
      </c>
      <c r="E145" s="27" t="s">
        <v>724</v>
      </c>
      <c r="F145" s="10" t="s">
        <v>15</v>
      </c>
      <c r="G145" s="6" t="s">
        <v>991</v>
      </c>
      <c r="H145" s="10">
        <v>170</v>
      </c>
      <c r="I145" s="6" t="s">
        <v>1130</v>
      </c>
      <c r="J145" s="10" t="s">
        <v>210</v>
      </c>
      <c r="K145" s="10">
        <v>21.3</v>
      </c>
      <c r="L145" s="6" t="s">
        <v>760</v>
      </c>
      <c r="M145" s="6" t="s">
        <v>761</v>
      </c>
      <c r="N145" s="6" t="s">
        <v>762</v>
      </c>
      <c r="O145" s="6" t="s">
        <v>998</v>
      </c>
      <c r="P145" s="6" t="s">
        <v>58</v>
      </c>
      <c r="Q145" s="10">
        <v>19.079999999999998</v>
      </c>
      <c r="R145" s="10">
        <v>19.579999999999998</v>
      </c>
      <c r="S145" s="10">
        <v>17.64</v>
      </c>
      <c r="T145" s="6">
        <v>15.69</v>
      </c>
      <c r="U145" s="6" t="s">
        <v>1164</v>
      </c>
    </row>
    <row r="146" spans="1:21" ht="90" x14ac:dyDescent="0.25">
      <c r="A146" s="6">
        <f t="shared" si="2"/>
        <v>171</v>
      </c>
      <c r="B146" s="26">
        <v>5</v>
      </c>
      <c r="C146" s="27" t="s">
        <v>569</v>
      </c>
      <c r="D146" s="26">
        <v>35</v>
      </c>
      <c r="E146" s="27" t="s">
        <v>724</v>
      </c>
      <c r="F146" s="10" t="s">
        <v>15</v>
      </c>
      <c r="G146" s="6" t="s">
        <v>991</v>
      </c>
      <c r="H146" s="10">
        <v>171</v>
      </c>
      <c r="I146" s="6" t="s">
        <v>1131</v>
      </c>
      <c r="J146" s="10" t="s">
        <v>210</v>
      </c>
      <c r="K146" s="10">
        <v>315.55</v>
      </c>
      <c r="L146" s="6" t="s">
        <v>763</v>
      </c>
      <c r="M146" s="6" t="s">
        <v>764</v>
      </c>
      <c r="N146" s="6" t="s">
        <v>765</v>
      </c>
      <c r="O146" s="6" t="s">
        <v>999</v>
      </c>
      <c r="P146" s="6" t="s">
        <v>58</v>
      </c>
      <c r="Q146" s="10">
        <v>309.27999999999997</v>
      </c>
      <c r="R146" s="10">
        <v>306.19</v>
      </c>
      <c r="S146" s="10">
        <v>303.13</v>
      </c>
      <c r="T146" s="6">
        <v>300.08999999999997</v>
      </c>
      <c r="U146" s="6" t="s">
        <v>1165</v>
      </c>
    </row>
    <row r="147" spans="1:21" ht="45" x14ac:dyDescent="0.25">
      <c r="A147" s="6">
        <f t="shared" si="2"/>
        <v>172</v>
      </c>
      <c r="B147" s="26">
        <v>5</v>
      </c>
      <c r="C147" s="27" t="s">
        <v>569</v>
      </c>
      <c r="D147" s="26">
        <v>36</v>
      </c>
      <c r="E147" s="27" t="s">
        <v>766</v>
      </c>
      <c r="F147" s="10" t="s">
        <v>15</v>
      </c>
      <c r="G147" s="6" t="s">
        <v>1000</v>
      </c>
      <c r="H147" s="10">
        <v>172</v>
      </c>
      <c r="I147" s="6" t="s">
        <v>767</v>
      </c>
      <c r="J147" s="10" t="s">
        <v>32</v>
      </c>
      <c r="K147" s="10">
        <v>7.26</v>
      </c>
      <c r="L147" s="6" t="s">
        <v>768</v>
      </c>
      <c r="M147" s="6" t="s">
        <v>769</v>
      </c>
      <c r="N147" s="6" t="s">
        <v>770</v>
      </c>
      <c r="O147" s="6" t="s">
        <v>1001</v>
      </c>
      <c r="P147" s="6" t="s">
        <v>20</v>
      </c>
      <c r="Q147" s="10">
        <v>8</v>
      </c>
      <c r="R147" s="10">
        <v>9</v>
      </c>
      <c r="S147" s="10">
        <v>9.5</v>
      </c>
      <c r="T147" s="6">
        <v>10</v>
      </c>
      <c r="U147" s="6"/>
    </row>
    <row r="148" spans="1:21" ht="101.25" x14ac:dyDescent="0.25">
      <c r="A148" s="6">
        <f t="shared" si="2"/>
        <v>173</v>
      </c>
      <c r="B148" s="26">
        <v>5</v>
      </c>
      <c r="C148" s="27" t="s">
        <v>569</v>
      </c>
      <c r="D148" s="26">
        <v>36</v>
      </c>
      <c r="E148" s="27" t="s">
        <v>766</v>
      </c>
      <c r="F148" s="10" t="s">
        <v>15</v>
      </c>
      <c r="G148" s="6" t="s">
        <v>1002</v>
      </c>
      <c r="H148" s="10">
        <v>173</v>
      </c>
      <c r="I148" s="6" t="s">
        <v>771</v>
      </c>
      <c r="J148" s="10" t="s">
        <v>32</v>
      </c>
      <c r="K148" s="10">
        <v>88</v>
      </c>
      <c r="L148" s="6" t="s">
        <v>772</v>
      </c>
      <c r="M148" s="6" t="s">
        <v>773</v>
      </c>
      <c r="N148" s="6" t="s">
        <v>774</v>
      </c>
      <c r="O148" s="6" t="s">
        <v>1003</v>
      </c>
      <c r="P148" s="6" t="s">
        <v>20</v>
      </c>
      <c r="Q148" s="10">
        <v>89</v>
      </c>
      <c r="R148" s="10">
        <v>89</v>
      </c>
      <c r="S148" s="10">
        <v>89</v>
      </c>
      <c r="T148" s="6">
        <v>89</v>
      </c>
      <c r="U148" s="6"/>
    </row>
    <row r="149" spans="1:21" ht="33.75" x14ac:dyDescent="0.25">
      <c r="A149" s="6">
        <f t="shared" si="2"/>
        <v>174</v>
      </c>
      <c r="B149" s="26">
        <v>5</v>
      </c>
      <c r="C149" s="27" t="s">
        <v>569</v>
      </c>
      <c r="D149" s="26">
        <v>36</v>
      </c>
      <c r="E149" s="27" t="s">
        <v>766</v>
      </c>
      <c r="F149" s="10" t="s">
        <v>15</v>
      </c>
      <c r="G149" s="6" t="s">
        <v>1000</v>
      </c>
      <c r="H149" s="10">
        <v>174</v>
      </c>
      <c r="I149" s="6" t="s">
        <v>775</v>
      </c>
      <c r="J149" s="10" t="s">
        <v>32</v>
      </c>
      <c r="K149" s="10">
        <v>65.8</v>
      </c>
      <c r="L149" s="6" t="s">
        <v>776</v>
      </c>
      <c r="M149" s="6" t="s">
        <v>777</v>
      </c>
      <c r="N149" s="6" t="s">
        <v>778</v>
      </c>
      <c r="O149" s="6" t="s">
        <v>1004</v>
      </c>
      <c r="P149" s="6" t="s">
        <v>20</v>
      </c>
      <c r="Q149" s="10">
        <v>66</v>
      </c>
      <c r="R149" s="10">
        <v>68</v>
      </c>
      <c r="S149" s="10">
        <v>69</v>
      </c>
      <c r="T149" s="6">
        <v>70</v>
      </c>
      <c r="U149" s="6"/>
    </row>
    <row r="150" spans="1:21" ht="45" x14ac:dyDescent="0.25">
      <c r="A150" s="6">
        <f t="shared" si="2"/>
        <v>175</v>
      </c>
      <c r="B150" s="26">
        <v>5</v>
      </c>
      <c r="C150" s="27" t="s">
        <v>569</v>
      </c>
      <c r="D150" s="26">
        <v>36</v>
      </c>
      <c r="E150" s="27" t="s">
        <v>766</v>
      </c>
      <c r="F150" s="10" t="s">
        <v>15</v>
      </c>
      <c r="G150" s="6" t="s">
        <v>1002</v>
      </c>
      <c r="H150" s="10">
        <v>175</v>
      </c>
      <c r="I150" s="6" t="s">
        <v>779</v>
      </c>
      <c r="J150" s="10" t="s">
        <v>32</v>
      </c>
      <c r="K150" s="10">
        <v>48.87</v>
      </c>
      <c r="L150" s="6" t="s">
        <v>772</v>
      </c>
      <c r="M150" s="6" t="s">
        <v>780</v>
      </c>
      <c r="N150" s="6" t="s">
        <v>781</v>
      </c>
      <c r="O150" s="6" t="s">
        <v>1003</v>
      </c>
      <c r="P150" s="6" t="s">
        <v>20</v>
      </c>
      <c r="Q150" s="10">
        <v>50</v>
      </c>
      <c r="R150" s="10">
        <v>51</v>
      </c>
      <c r="S150" s="10">
        <v>52</v>
      </c>
      <c r="T150" s="6">
        <v>53</v>
      </c>
      <c r="U150" s="6"/>
    </row>
    <row r="151" spans="1:21" ht="45" x14ac:dyDescent="0.25">
      <c r="A151" s="6">
        <f t="shared" si="2"/>
        <v>176</v>
      </c>
      <c r="B151" s="26">
        <v>5</v>
      </c>
      <c r="C151" s="27" t="s">
        <v>569</v>
      </c>
      <c r="D151" s="26">
        <v>36</v>
      </c>
      <c r="E151" s="27" t="s">
        <v>766</v>
      </c>
      <c r="F151" s="10" t="s">
        <v>15</v>
      </c>
      <c r="G151" s="6" t="s">
        <v>1005</v>
      </c>
      <c r="H151" s="10">
        <v>176</v>
      </c>
      <c r="I151" s="6" t="s">
        <v>782</v>
      </c>
      <c r="J151" s="10" t="s">
        <v>32</v>
      </c>
      <c r="K151" s="10">
        <v>33</v>
      </c>
      <c r="L151" s="6" t="s">
        <v>783</v>
      </c>
      <c r="M151" s="6" t="s">
        <v>784</v>
      </c>
      <c r="N151" s="6" t="s">
        <v>785</v>
      </c>
      <c r="O151" s="6" t="s">
        <v>1006</v>
      </c>
      <c r="P151" s="6" t="s">
        <v>20</v>
      </c>
      <c r="Q151" s="10">
        <v>40</v>
      </c>
      <c r="R151" s="10">
        <v>44</v>
      </c>
      <c r="S151" s="10">
        <v>47</v>
      </c>
      <c r="T151" s="6">
        <v>50</v>
      </c>
      <c r="U151" s="6"/>
    </row>
    <row r="152" spans="1:21" ht="56.25" x14ac:dyDescent="0.25">
      <c r="A152" s="6">
        <f t="shared" si="2"/>
        <v>177</v>
      </c>
      <c r="B152" s="26">
        <v>5</v>
      </c>
      <c r="C152" s="27" t="s">
        <v>569</v>
      </c>
      <c r="D152" s="26">
        <v>36</v>
      </c>
      <c r="E152" s="27" t="s">
        <v>766</v>
      </c>
      <c r="F152" s="10" t="s">
        <v>15</v>
      </c>
      <c r="G152" s="6" t="s">
        <v>1005</v>
      </c>
      <c r="H152" s="10">
        <v>177</v>
      </c>
      <c r="I152" s="6" t="s">
        <v>786</v>
      </c>
      <c r="J152" s="10" t="s">
        <v>787</v>
      </c>
      <c r="K152" s="10">
        <v>0</v>
      </c>
      <c r="L152" s="6" t="s">
        <v>788</v>
      </c>
      <c r="M152" s="6" t="s">
        <v>789</v>
      </c>
      <c r="N152" s="6" t="s">
        <v>790</v>
      </c>
      <c r="O152" s="6" t="s">
        <v>1007</v>
      </c>
      <c r="P152" s="6" t="s">
        <v>20</v>
      </c>
      <c r="Q152" s="10">
        <v>0.5</v>
      </c>
      <c r="R152" s="10">
        <v>0.6</v>
      </c>
      <c r="S152" s="10">
        <v>0.65</v>
      </c>
      <c r="T152" s="6">
        <v>0.7</v>
      </c>
      <c r="U152" s="6"/>
    </row>
    <row r="153" spans="1:21" ht="90" x14ac:dyDescent="0.25">
      <c r="A153" s="6">
        <f t="shared" si="2"/>
        <v>179</v>
      </c>
      <c r="B153" s="26">
        <v>4</v>
      </c>
      <c r="C153" s="27" t="s">
        <v>431</v>
      </c>
      <c r="D153" s="26">
        <v>25</v>
      </c>
      <c r="E153" s="27" t="s">
        <v>439</v>
      </c>
      <c r="F153" s="10" t="s">
        <v>15</v>
      </c>
      <c r="G153" s="6" t="s">
        <v>1008</v>
      </c>
      <c r="H153" s="10">
        <v>179</v>
      </c>
      <c r="I153" s="6" t="s">
        <v>440</v>
      </c>
      <c r="J153" s="10" t="s">
        <v>32</v>
      </c>
      <c r="K153" s="10">
        <v>7.63</v>
      </c>
      <c r="L153" s="6" t="s">
        <v>441</v>
      </c>
      <c r="M153" s="6" t="s">
        <v>442</v>
      </c>
      <c r="N153" s="6" t="s">
        <v>443</v>
      </c>
      <c r="O153" s="6" t="s">
        <v>1009</v>
      </c>
      <c r="P153" s="6" t="s">
        <v>20</v>
      </c>
      <c r="Q153" s="10">
        <v>7.9</v>
      </c>
      <c r="R153" s="10">
        <v>8.1999999999999993</v>
      </c>
      <c r="S153" s="10">
        <v>8.5</v>
      </c>
      <c r="T153" s="6">
        <v>8.8000000000000007</v>
      </c>
      <c r="U153" s="6"/>
    </row>
    <row r="154" spans="1:21" ht="78.75" x14ac:dyDescent="0.25">
      <c r="A154" s="6">
        <f t="shared" si="2"/>
        <v>180</v>
      </c>
      <c r="B154" s="26">
        <v>4</v>
      </c>
      <c r="C154" s="27" t="s">
        <v>431</v>
      </c>
      <c r="D154" s="26">
        <v>25</v>
      </c>
      <c r="E154" s="27" t="s">
        <v>439</v>
      </c>
      <c r="F154" s="10" t="s">
        <v>15</v>
      </c>
      <c r="G154" s="6" t="s">
        <v>1010</v>
      </c>
      <c r="H154" s="10">
        <v>180</v>
      </c>
      <c r="I154" s="6" t="s">
        <v>444</v>
      </c>
      <c r="J154" s="10" t="s">
        <v>32</v>
      </c>
      <c r="K154" s="10">
        <v>6.05</v>
      </c>
      <c r="L154" s="6" t="s">
        <v>445</v>
      </c>
      <c r="M154" s="6" t="s">
        <v>446</v>
      </c>
      <c r="N154" s="6" t="s">
        <v>447</v>
      </c>
      <c r="O154" s="6" t="s">
        <v>1011</v>
      </c>
      <c r="P154" s="6" t="s">
        <v>20</v>
      </c>
      <c r="Q154" s="10">
        <v>6.3</v>
      </c>
      <c r="R154" s="10">
        <v>6.6</v>
      </c>
      <c r="S154" s="10">
        <v>6.9</v>
      </c>
      <c r="T154" s="6">
        <v>7.2</v>
      </c>
      <c r="U154" s="6"/>
    </row>
    <row r="155" spans="1:21" ht="67.5" x14ac:dyDescent="0.25">
      <c r="A155" s="6">
        <f t="shared" si="2"/>
        <v>181</v>
      </c>
      <c r="B155" s="26">
        <v>4</v>
      </c>
      <c r="C155" s="27" t="s">
        <v>431</v>
      </c>
      <c r="D155" s="26">
        <v>25</v>
      </c>
      <c r="E155" s="27" t="s">
        <v>439</v>
      </c>
      <c r="F155" s="10" t="s">
        <v>15</v>
      </c>
      <c r="G155" s="6" t="s">
        <v>1010</v>
      </c>
      <c r="H155" s="10">
        <v>181</v>
      </c>
      <c r="I155" s="6" t="s">
        <v>448</v>
      </c>
      <c r="J155" s="10" t="s">
        <v>32</v>
      </c>
      <c r="K155" s="10">
        <v>15.59</v>
      </c>
      <c r="L155" s="6" t="s">
        <v>449</v>
      </c>
      <c r="M155" s="6" t="s">
        <v>450</v>
      </c>
      <c r="N155" s="6" t="s">
        <v>451</v>
      </c>
      <c r="O155" s="6" t="s">
        <v>1012</v>
      </c>
      <c r="P155" s="6" t="s">
        <v>20</v>
      </c>
      <c r="Q155" s="10">
        <v>15.9</v>
      </c>
      <c r="R155" s="10">
        <v>16.2</v>
      </c>
      <c r="S155" s="10">
        <v>16.5</v>
      </c>
      <c r="T155" s="6">
        <v>16.8</v>
      </c>
      <c r="U155" s="6"/>
    </row>
    <row r="156" spans="1:21" ht="67.5" x14ac:dyDescent="0.25">
      <c r="A156" s="6">
        <f t="shared" si="2"/>
        <v>182</v>
      </c>
      <c r="B156" s="26">
        <v>4</v>
      </c>
      <c r="C156" s="27" t="s">
        <v>431</v>
      </c>
      <c r="D156" s="26">
        <v>25</v>
      </c>
      <c r="E156" s="27" t="s">
        <v>439</v>
      </c>
      <c r="F156" s="10" t="s">
        <v>15</v>
      </c>
      <c r="G156" s="6" t="s">
        <v>1010</v>
      </c>
      <c r="H156" s="10">
        <v>182</v>
      </c>
      <c r="I156" s="6" t="s">
        <v>452</v>
      </c>
      <c r="J156" s="10" t="s">
        <v>32</v>
      </c>
      <c r="K156" s="10">
        <v>8.3699999999999992</v>
      </c>
      <c r="L156" s="6" t="s">
        <v>453</v>
      </c>
      <c r="M156" s="6" t="s">
        <v>446</v>
      </c>
      <c r="N156" s="6" t="s">
        <v>454</v>
      </c>
      <c r="O156" s="6" t="s">
        <v>1013</v>
      </c>
      <c r="P156" s="6" t="s">
        <v>20</v>
      </c>
      <c r="Q156" s="10">
        <v>8.5500000000000007</v>
      </c>
      <c r="R156" s="10">
        <v>8.75</v>
      </c>
      <c r="S156" s="10">
        <v>8.9499999999999993</v>
      </c>
      <c r="T156" s="6">
        <v>9.1999999999999993</v>
      </c>
      <c r="U156" s="6"/>
    </row>
    <row r="157" spans="1:21" ht="326.25" x14ac:dyDescent="0.25">
      <c r="A157" s="6">
        <f t="shared" si="2"/>
        <v>183</v>
      </c>
      <c r="B157" s="26">
        <v>4</v>
      </c>
      <c r="C157" s="27" t="s">
        <v>431</v>
      </c>
      <c r="D157" s="26">
        <v>25</v>
      </c>
      <c r="E157" s="27" t="s">
        <v>439</v>
      </c>
      <c r="F157" s="10" t="s">
        <v>15</v>
      </c>
      <c r="G157" s="6" t="s">
        <v>1008</v>
      </c>
      <c r="H157" s="10">
        <v>183</v>
      </c>
      <c r="I157" s="6" t="s">
        <v>455</v>
      </c>
      <c r="J157" s="10" t="s">
        <v>32</v>
      </c>
      <c r="K157" s="10">
        <v>58.39</v>
      </c>
      <c r="L157" s="6" t="s">
        <v>456</v>
      </c>
      <c r="M157" s="6" t="s">
        <v>457</v>
      </c>
      <c r="N157" s="6" t="s">
        <v>458</v>
      </c>
      <c r="O157" s="6" t="s">
        <v>1014</v>
      </c>
      <c r="P157" s="6" t="s">
        <v>20</v>
      </c>
      <c r="Q157" s="10">
        <v>64.23</v>
      </c>
      <c r="R157" s="10">
        <v>70.650000000000006</v>
      </c>
      <c r="S157" s="10">
        <v>77.709999999999994</v>
      </c>
      <c r="T157" s="6">
        <v>85.48</v>
      </c>
      <c r="U157" s="6"/>
    </row>
    <row r="158" spans="1:21" ht="123.75" x14ac:dyDescent="0.25">
      <c r="A158" s="6">
        <f t="shared" si="2"/>
        <v>184</v>
      </c>
      <c r="B158" s="26">
        <v>4</v>
      </c>
      <c r="C158" s="27" t="s">
        <v>431</v>
      </c>
      <c r="D158" s="26">
        <v>25</v>
      </c>
      <c r="E158" s="27" t="s">
        <v>439</v>
      </c>
      <c r="F158" s="10" t="s">
        <v>15</v>
      </c>
      <c r="G158" s="6" t="s">
        <v>1008</v>
      </c>
      <c r="H158" s="10">
        <v>184</v>
      </c>
      <c r="I158" s="6" t="s">
        <v>459</v>
      </c>
      <c r="J158" s="10" t="s">
        <v>32</v>
      </c>
      <c r="K158" s="10">
        <v>47.5</v>
      </c>
      <c r="L158" s="6" t="s">
        <v>460</v>
      </c>
      <c r="M158" s="6" t="s">
        <v>461</v>
      </c>
      <c r="N158" s="6" t="s">
        <v>462</v>
      </c>
      <c r="O158" s="6" t="s">
        <v>1015</v>
      </c>
      <c r="P158" s="6" t="s">
        <v>20</v>
      </c>
      <c r="Q158" s="10">
        <v>48</v>
      </c>
      <c r="R158" s="10">
        <v>48.5</v>
      </c>
      <c r="S158" s="10">
        <v>49</v>
      </c>
      <c r="T158" s="6">
        <v>49.5</v>
      </c>
      <c r="U158" s="6"/>
    </row>
    <row r="159" spans="1:21" ht="146.25" x14ac:dyDescent="0.25">
      <c r="A159" s="6">
        <f t="shared" si="2"/>
        <v>185</v>
      </c>
      <c r="B159" s="26">
        <v>4</v>
      </c>
      <c r="C159" s="27" t="s">
        <v>431</v>
      </c>
      <c r="D159" s="26">
        <v>26</v>
      </c>
      <c r="E159" s="27" t="s">
        <v>463</v>
      </c>
      <c r="F159" s="10" t="s">
        <v>15</v>
      </c>
      <c r="G159" s="6" t="s">
        <v>1016</v>
      </c>
      <c r="H159" s="10">
        <v>185</v>
      </c>
      <c r="I159" s="6" t="s">
        <v>464</v>
      </c>
      <c r="J159" s="10" t="s">
        <v>32</v>
      </c>
      <c r="K159" s="10">
        <v>50</v>
      </c>
      <c r="L159" s="6" t="s">
        <v>465</v>
      </c>
      <c r="M159" s="6" t="s">
        <v>466</v>
      </c>
      <c r="N159" s="6" t="s">
        <v>467</v>
      </c>
      <c r="O159" s="6" t="s">
        <v>1017</v>
      </c>
      <c r="P159" s="6" t="s">
        <v>20</v>
      </c>
      <c r="Q159" s="10">
        <v>51</v>
      </c>
      <c r="R159" s="10">
        <v>52</v>
      </c>
      <c r="S159" s="10">
        <v>55</v>
      </c>
      <c r="T159" s="6">
        <v>57</v>
      </c>
      <c r="U159" s="6"/>
    </row>
    <row r="160" spans="1:21" ht="56.25" x14ac:dyDescent="0.25">
      <c r="A160" s="6">
        <f t="shared" si="2"/>
        <v>186</v>
      </c>
      <c r="B160" s="26">
        <v>4</v>
      </c>
      <c r="C160" s="27" t="s">
        <v>431</v>
      </c>
      <c r="D160" s="26">
        <v>26</v>
      </c>
      <c r="E160" s="27" t="s">
        <v>463</v>
      </c>
      <c r="F160" s="10" t="s">
        <v>15</v>
      </c>
      <c r="G160" s="6" t="s">
        <v>1018</v>
      </c>
      <c r="H160" s="10">
        <v>186</v>
      </c>
      <c r="I160" s="6" t="s">
        <v>468</v>
      </c>
      <c r="J160" s="10" t="s">
        <v>32</v>
      </c>
      <c r="K160" s="10">
        <v>42</v>
      </c>
      <c r="L160" s="6" t="s">
        <v>469</v>
      </c>
      <c r="M160" s="6" t="s">
        <v>470</v>
      </c>
      <c r="N160" s="6" t="s">
        <v>471</v>
      </c>
      <c r="O160" s="6" t="s">
        <v>1019</v>
      </c>
      <c r="P160" s="6" t="s">
        <v>58</v>
      </c>
      <c r="Q160" s="10">
        <v>42</v>
      </c>
      <c r="R160" s="10">
        <v>41</v>
      </c>
      <c r="S160" s="10">
        <v>40</v>
      </c>
      <c r="T160" s="6">
        <v>38</v>
      </c>
      <c r="U160" s="6"/>
    </row>
    <row r="161" spans="1:21" ht="67.5" x14ac:dyDescent="0.25">
      <c r="A161" s="6">
        <f t="shared" si="2"/>
        <v>187</v>
      </c>
      <c r="B161" s="26">
        <v>4</v>
      </c>
      <c r="C161" s="27" t="s">
        <v>431</v>
      </c>
      <c r="D161" s="26">
        <v>26</v>
      </c>
      <c r="E161" s="27" t="s">
        <v>463</v>
      </c>
      <c r="F161" s="10" t="s">
        <v>15</v>
      </c>
      <c r="G161" s="6" t="s">
        <v>1020</v>
      </c>
      <c r="H161" s="10">
        <v>187</v>
      </c>
      <c r="I161" s="6" t="s">
        <v>472</v>
      </c>
      <c r="J161" s="10" t="s">
        <v>32</v>
      </c>
      <c r="K161" s="10">
        <v>25.83</v>
      </c>
      <c r="L161" s="6" t="s">
        <v>473</v>
      </c>
      <c r="M161" s="6" t="s">
        <v>474</v>
      </c>
      <c r="N161" s="6" t="s">
        <v>475</v>
      </c>
      <c r="O161" s="6" t="s">
        <v>1021</v>
      </c>
      <c r="P161" s="6" t="s">
        <v>20</v>
      </c>
      <c r="Q161" s="10">
        <v>26</v>
      </c>
      <c r="R161" s="10">
        <v>30</v>
      </c>
      <c r="S161" s="10">
        <v>35</v>
      </c>
      <c r="T161" s="6">
        <v>40</v>
      </c>
      <c r="U161" s="6"/>
    </row>
    <row r="162" spans="1:21" ht="90" x14ac:dyDescent="0.25">
      <c r="A162" s="6">
        <f t="shared" si="2"/>
        <v>188</v>
      </c>
      <c r="B162" s="26">
        <v>4</v>
      </c>
      <c r="C162" s="27" t="s">
        <v>431</v>
      </c>
      <c r="D162" s="26">
        <v>26</v>
      </c>
      <c r="E162" s="27" t="s">
        <v>463</v>
      </c>
      <c r="F162" s="10" t="s">
        <v>15</v>
      </c>
      <c r="G162" s="6" t="s">
        <v>1022</v>
      </c>
      <c r="H162" s="10">
        <v>188</v>
      </c>
      <c r="I162" s="6" t="s">
        <v>476</v>
      </c>
      <c r="J162" s="10" t="s">
        <v>32</v>
      </c>
      <c r="K162" s="10">
        <v>90.19</v>
      </c>
      <c r="L162" s="6" t="s">
        <v>477</v>
      </c>
      <c r="M162" s="6" t="s">
        <v>478</v>
      </c>
      <c r="N162" s="6" t="s">
        <v>479</v>
      </c>
      <c r="O162" s="6" t="s">
        <v>1023</v>
      </c>
      <c r="P162" s="6" t="s">
        <v>20</v>
      </c>
      <c r="Q162" s="10">
        <v>92</v>
      </c>
      <c r="R162" s="10">
        <v>95</v>
      </c>
      <c r="S162" s="10">
        <v>97</v>
      </c>
      <c r="T162" s="6">
        <v>100</v>
      </c>
      <c r="U162" s="6"/>
    </row>
    <row r="163" spans="1:21" ht="67.5" x14ac:dyDescent="0.25">
      <c r="A163" s="6">
        <f t="shared" si="2"/>
        <v>189</v>
      </c>
      <c r="B163" s="26">
        <v>4</v>
      </c>
      <c r="C163" s="27" t="s">
        <v>431</v>
      </c>
      <c r="D163" s="26">
        <v>26</v>
      </c>
      <c r="E163" s="27" t="s">
        <v>463</v>
      </c>
      <c r="F163" s="10" t="s">
        <v>15</v>
      </c>
      <c r="G163" s="6" t="s">
        <v>1024</v>
      </c>
      <c r="H163" s="10">
        <v>189</v>
      </c>
      <c r="I163" s="6" t="s">
        <v>480</v>
      </c>
      <c r="J163" s="10" t="s">
        <v>32</v>
      </c>
      <c r="K163" s="10">
        <v>70.7</v>
      </c>
      <c r="L163" s="6" t="s">
        <v>481</v>
      </c>
      <c r="M163" s="6" t="s">
        <v>482</v>
      </c>
      <c r="N163" s="6" t="s">
        <v>483</v>
      </c>
      <c r="O163" s="6" t="s">
        <v>1025</v>
      </c>
      <c r="P163" s="6" t="s">
        <v>20</v>
      </c>
      <c r="Q163" s="10">
        <v>72</v>
      </c>
      <c r="R163" s="10">
        <v>75</v>
      </c>
      <c r="S163" s="10">
        <v>80</v>
      </c>
      <c r="T163" s="6">
        <v>90</v>
      </c>
      <c r="U163" s="6"/>
    </row>
    <row r="164" spans="1:21" ht="146.25" x14ac:dyDescent="0.25">
      <c r="A164" s="6">
        <f t="shared" si="2"/>
        <v>190</v>
      </c>
      <c r="B164" s="26">
        <v>4</v>
      </c>
      <c r="C164" s="27" t="s">
        <v>431</v>
      </c>
      <c r="D164" s="26">
        <v>27</v>
      </c>
      <c r="E164" s="27" t="s">
        <v>484</v>
      </c>
      <c r="F164" s="10" t="s">
        <v>15</v>
      </c>
      <c r="G164" s="6" t="s">
        <v>1026</v>
      </c>
      <c r="H164" s="10">
        <v>190</v>
      </c>
      <c r="I164" s="6" t="s">
        <v>485</v>
      </c>
      <c r="J164" s="10" t="s">
        <v>32</v>
      </c>
      <c r="K164" s="10">
        <v>0</v>
      </c>
      <c r="L164" s="6" t="s">
        <v>486</v>
      </c>
      <c r="M164" s="6" t="s">
        <v>487</v>
      </c>
      <c r="N164" s="6" t="s">
        <v>488</v>
      </c>
      <c r="O164" s="6" t="s">
        <v>1027</v>
      </c>
      <c r="P164" s="6" t="s">
        <v>20</v>
      </c>
      <c r="Q164" s="10">
        <v>2</v>
      </c>
      <c r="R164" s="10">
        <v>4</v>
      </c>
      <c r="S164" s="10">
        <v>6</v>
      </c>
      <c r="T164" s="6">
        <v>8</v>
      </c>
      <c r="U164" s="6" t="s">
        <v>1163</v>
      </c>
    </row>
    <row r="165" spans="1:21" ht="67.5" x14ac:dyDescent="0.25">
      <c r="A165" s="6">
        <f t="shared" si="2"/>
        <v>191</v>
      </c>
      <c r="B165" s="26">
        <v>4</v>
      </c>
      <c r="C165" s="27" t="s">
        <v>431</v>
      </c>
      <c r="D165" s="26">
        <v>27</v>
      </c>
      <c r="E165" s="27" t="s">
        <v>484</v>
      </c>
      <c r="F165" s="10" t="s">
        <v>15</v>
      </c>
      <c r="G165" s="6" t="s">
        <v>1028</v>
      </c>
      <c r="H165" s="10">
        <v>191</v>
      </c>
      <c r="I165" s="6" t="s">
        <v>489</v>
      </c>
      <c r="J165" s="10" t="s">
        <v>32</v>
      </c>
      <c r="K165" s="10">
        <v>71.099999999999994</v>
      </c>
      <c r="L165" s="6" t="s">
        <v>490</v>
      </c>
      <c r="M165" s="6" t="s">
        <v>491</v>
      </c>
      <c r="N165" s="6" t="s">
        <v>492</v>
      </c>
      <c r="O165" s="6" t="s">
        <v>1029</v>
      </c>
      <c r="P165" s="6" t="s">
        <v>20</v>
      </c>
      <c r="Q165" s="10">
        <v>75</v>
      </c>
      <c r="R165" s="10">
        <v>90</v>
      </c>
      <c r="S165" s="10">
        <v>100</v>
      </c>
      <c r="T165" s="6">
        <v>100</v>
      </c>
      <c r="U165" s="6"/>
    </row>
    <row r="166" spans="1:21" ht="78.75" x14ac:dyDescent="0.25">
      <c r="A166" s="6">
        <f t="shared" si="2"/>
        <v>192</v>
      </c>
      <c r="B166" s="26">
        <v>4</v>
      </c>
      <c r="C166" s="27" t="s">
        <v>431</v>
      </c>
      <c r="D166" s="26">
        <v>27</v>
      </c>
      <c r="E166" s="27" t="s">
        <v>484</v>
      </c>
      <c r="F166" s="10" t="s">
        <v>15</v>
      </c>
      <c r="G166" s="6" t="s">
        <v>1030</v>
      </c>
      <c r="H166" s="10">
        <v>192</v>
      </c>
      <c r="I166" s="6" t="s">
        <v>493</v>
      </c>
      <c r="J166" s="10" t="s">
        <v>32</v>
      </c>
      <c r="K166" s="10">
        <v>111</v>
      </c>
      <c r="L166" s="6" t="s">
        <v>494</v>
      </c>
      <c r="M166" s="6" t="s">
        <v>495</v>
      </c>
      <c r="N166" s="6" t="s">
        <v>496</v>
      </c>
      <c r="O166" s="6" t="s">
        <v>1031</v>
      </c>
      <c r="P166" s="6" t="s">
        <v>20</v>
      </c>
      <c r="Q166" s="10">
        <v>100</v>
      </c>
      <c r="R166" s="10">
        <v>100</v>
      </c>
      <c r="S166" s="10">
        <v>100</v>
      </c>
      <c r="T166" s="6">
        <v>100</v>
      </c>
      <c r="U166" s="6"/>
    </row>
    <row r="167" spans="1:21" ht="90" x14ac:dyDescent="0.25">
      <c r="A167" s="6">
        <f t="shared" si="2"/>
        <v>193</v>
      </c>
      <c r="B167" s="26">
        <v>4</v>
      </c>
      <c r="C167" s="27" t="s">
        <v>431</v>
      </c>
      <c r="D167" s="26">
        <v>27</v>
      </c>
      <c r="E167" s="27" t="s">
        <v>484</v>
      </c>
      <c r="F167" s="10" t="s">
        <v>15</v>
      </c>
      <c r="G167" s="6" t="s">
        <v>1032</v>
      </c>
      <c r="H167" s="10">
        <v>193</v>
      </c>
      <c r="I167" s="6" t="s">
        <v>497</v>
      </c>
      <c r="J167" s="10" t="s">
        <v>32</v>
      </c>
      <c r="K167" s="10">
        <v>27.6</v>
      </c>
      <c r="L167" s="6" t="s">
        <v>498</v>
      </c>
      <c r="M167" s="6" t="s">
        <v>499</v>
      </c>
      <c r="N167" s="6" t="s">
        <v>500</v>
      </c>
      <c r="O167" s="6" t="s">
        <v>1033</v>
      </c>
      <c r="P167" s="6" t="s">
        <v>20</v>
      </c>
      <c r="Q167" s="10">
        <v>29</v>
      </c>
      <c r="R167" s="10">
        <v>31</v>
      </c>
      <c r="S167" s="10">
        <v>33</v>
      </c>
      <c r="T167" s="6">
        <v>35</v>
      </c>
      <c r="U167" s="6"/>
    </row>
    <row r="168" spans="1:21" ht="56.25" x14ac:dyDescent="0.25">
      <c r="A168" s="6">
        <f t="shared" si="2"/>
        <v>194</v>
      </c>
      <c r="B168" s="26">
        <v>4</v>
      </c>
      <c r="C168" s="27" t="s">
        <v>431</v>
      </c>
      <c r="D168" s="26">
        <v>27</v>
      </c>
      <c r="E168" s="27" t="s">
        <v>484</v>
      </c>
      <c r="F168" s="10" t="s">
        <v>15</v>
      </c>
      <c r="G168" s="6" t="s">
        <v>1026</v>
      </c>
      <c r="H168" s="10">
        <v>194</v>
      </c>
      <c r="I168" s="6" t="s">
        <v>501</v>
      </c>
      <c r="J168" s="10" t="s">
        <v>32</v>
      </c>
      <c r="K168" s="10">
        <v>0</v>
      </c>
      <c r="L168" s="6" t="s">
        <v>502</v>
      </c>
      <c r="M168" s="6" t="s">
        <v>503</v>
      </c>
      <c r="N168" s="6" t="s">
        <v>504</v>
      </c>
      <c r="O168" s="6" t="s">
        <v>1034</v>
      </c>
      <c r="P168" s="6" t="s">
        <v>20</v>
      </c>
      <c r="Q168" s="10">
        <v>15</v>
      </c>
      <c r="R168" s="10">
        <v>30</v>
      </c>
      <c r="S168" s="10">
        <v>45</v>
      </c>
      <c r="T168" s="6">
        <v>60</v>
      </c>
      <c r="U168" s="6"/>
    </row>
    <row r="169" spans="1:21" ht="56.25" x14ac:dyDescent="0.25">
      <c r="A169" s="6">
        <f t="shared" si="2"/>
        <v>195</v>
      </c>
      <c r="B169" s="26">
        <v>4</v>
      </c>
      <c r="C169" s="27" t="s">
        <v>431</v>
      </c>
      <c r="D169" s="26">
        <v>27</v>
      </c>
      <c r="E169" s="27" t="s">
        <v>484</v>
      </c>
      <c r="F169" s="10" t="s">
        <v>15</v>
      </c>
      <c r="G169" s="6" t="s">
        <v>1028</v>
      </c>
      <c r="H169" s="10">
        <v>195</v>
      </c>
      <c r="I169" s="6" t="s">
        <v>505</v>
      </c>
      <c r="J169" s="10" t="s">
        <v>32</v>
      </c>
      <c r="K169" s="10">
        <v>32.58</v>
      </c>
      <c r="L169" s="6" t="s">
        <v>506</v>
      </c>
      <c r="M169" s="6" t="s">
        <v>507</v>
      </c>
      <c r="N169" s="6" t="s">
        <v>508</v>
      </c>
      <c r="O169" s="6" t="s">
        <v>1035</v>
      </c>
      <c r="P169" s="6" t="s">
        <v>20</v>
      </c>
      <c r="Q169" s="10">
        <v>34</v>
      </c>
      <c r="R169" s="10">
        <v>35</v>
      </c>
      <c r="S169" s="10">
        <v>36</v>
      </c>
      <c r="T169" s="6">
        <v>38</v>
      </c>
      <c r="U169" s="6"/>
    </row>
    <row r="170" spans="1:21" ht="78.75" x14ac:dyDescent="0.25">
      <c r="A170" s="6">
        <f t="shared" si="2"/>
        <v>196</v>
      </c>
      <c r="B170" s="26">
        <v>4</v>
      </c>
      <c r="C170" s="27" t="s">
        <v>431</v>
      </c>
      <c r="D170" s="26">
        <v>27</v>
      </c>
      <c r="E170" s="27" t="s">
        <v>484</v>
      </c>
      <c r="F170" s="10" t="s">
        <v>15</v>
      </c>
      <c r="G170" s="6" t="s">
        <v>1026</v>
      </c>
      <c r="H170" s="10">
        <v>196</v>
      </c>
      <c r="I170" s="6" t="s">
        <v>509</v>
      </c>
      <c r="J170" s="10" t="s">
        <v>32</v>
      </c>
      <c r="K170" s="10">
        <v>0</v>
      </c>
      <c r="L170" s="6" t="s">
        <v>510</v>
      </c>
      <c r="M170" s="6" t="s">
        <v>511</v>
      </c>
      <c r="N170" s="6" t="s">
        <v>512</v>
      </c>
      <c r="O170" s="6" t="s">
        <v>1036</v>
      </c>
      <c r="P170" s="6" t="s">
        <v>20</v>
      </c>
      <c r="Q170" s="10">
        <v>2</v>
      </c>
      <c r="R170" s="10">
        <v>4</v>
      </c>
      <c r="S170" s="10">
        <v>6</v>
      </c>
      <c r="T170" s="6">
        <v>8</v>
      </c>
      <c r="U170" s="6"/>
    </row>
    <row r="171" spans="1:21" ht="67.5" x14ac:dyDescent="0.25">
      <c r="A171" s="6">
        <f t="shared" si="2"/>
        <v>198</v>
      </c>
      <c r="B171" s="28">
        <v>4</v>
      </c>
      <c r="C171" s="29" t="s">
        <v>431</v>
      </c>
      <c r="D171" s="28">
        <v>28</v>
      </c>
      <c r="E171" s="29" t="s">
        <v>516</v>
      </c>
      <c r="F171" s="10" t="s">
        <v>15</v>
      </c>
      <c r="G171" s="6" t="s">
        <v>1037</v>
      </c>
      <c r="H171" s="10">
        <v>198</v>
      </c>
      <c r="I171" s="6" t="s">
        <v>517</v>
      </c>
      <c r="J171" s="10" t="s">
        <v>32</v>
      </c>
      <c r="K171" s="10">
        <v>33.74</v>
      </c>
      <c r="L171" s="6" t="s">
        <v>518</v>
      </c>
      <c r="M171" s="6" t="s">
        <v>519</v>
      </c>
      <c r="N171" s="6" t="s">
        <v>520</v>
      </c>
      <c r="O171" s="6" t="s">
        <v>1038</v>
      </c>
      <c r="P171" s="6" t="s">
        <v>58</v>
      </c>
      <c r="Q171" s="10">
        <v>32</v>
      </c>
      <c r="R171" s="10">
        <v>30</v>
      </c>
      <c r="S171" s="10">
        <v>28</v>
      </c>
      <c r="T171" s="6">
        <v>26</v>
      </c>
      <c r="U171" s="6"/>
    </row>
    <row r="172" spans="1:21" ht="78.75" x14ac:dyDescent="0.25">
      <c r="A172" s="6">
        <f t="shared" si="2"/>
        <v>199</v>
      </c>
      <c r="B172" s="26">
        <v>4</v>
      </c>
      <c r="C172" s="27" t="s">
        <v>431</v>
      </c>
      <c r="D172" s="26">
        <v>28</v>
      </c>
      <c r="E172" s="27" t="s">
        <v>516</v>
      </c>
      <c r="F172" s="10" t="s">
        <v>15</v>
      </c>
      <c r="G172" s="6" t="s">
        <v>1039</v>
      </c>
      <c r="H172" s="10">
        <v>199</v>
      </c>
      <c r="I172" s="6" t="s">
        <v>521</v>
      </c>
      <c r="J172" s="10" t="s">
        <v>32</v>
      </c>
      <c r="K172" s="10">
        <v>61</v>
      </c>
      <c r="L172" s="6" t="s">
        <v>522</v>
      </c>
      <c r="M172" s="6" t="s">
        <v>523</v>
      </c>
      <c r="N172" s="6" t="s">
        <v>524</v>
      </c>
      <c r="O172" s="6" t="s">
        <v>1040</v>
      </c>
      <c r="P172" s="6" t="s">
        <v>20</v>
      </c>
      <c r="Q172" s="10">
        <v>62</v>
      </c>
      <c r="R172" s="10">
        <v>65</v>
      </c>
      <c r="S172" s="10">
        <v>68</v>
      </c>
      <c r="T172" s="6">
        <v>70</v>
      </c>
      <c r="U172" s="6"/>
    </row>
    <row r="173" spans="1:21" ht="56.25" x14ac:dyDescent="0.25">
      <c r="A173" s="6">
        <f t="shared" si="2"/>
        <v>200</v>
      </c>
      <c r="B173" s="26">
        <v>4</v>
      </c>
      <c r="C173" s="27" t="s">
        <v>431</v>
      </c>
      <c r="D173" s="26">
        <v>28</v>
      </c>
      <c r="E173" s="27" t="s">
        <v>516</v>
      </c>
      <c r="F173" s="10" t="s">
        <v>15</v>
      </c>
      <c r="G173" s="6" t="s">
        <v>1041</v>
      </c>
      <c r="H173" s="10">
        <v>200</v>
      </c>
      <c r="I173" s="6" t="s">
        <v>525</v>
      </c>
      <c r="J173" s="10" t="s">
        <v>32</v>
      </c>
      <c r="K173" s="10">
        <v>72.400000000000006</v>
      </c>
      <c r="L173" s="6" t="s">
        <v>526</v>
      </c>
      <c r="M173" s="6" t="s">
        <v>527</v>
      </c>
      <c r="N173" s="6" t="s">
        <v>528</v>
      </c>
      <c r="O173" s="6" t="s">
        <v>1042</v>
      </c>
      <c r="P173" s="6" t="s">
        <v>20</v>
      </c>
      <c r="Q173" s="10">
        <v>74</v>
      </c>
      <c r="R173" s="10">
        <v>76</v>
      </c>
      <c r="S173" s="10">
        <v>79</v>
      </c>
      <c r="T173" s="6">
        <v>82</v>
      </c>
      <c r="U173" s="6"/>
    </row>
    <row r="174" spans="1:21" ht="78.75" x14ac:dyDescent="0.25">
      <c r="A174" s="6">
        <f t="shared" si="2"/>
        <v>201</v>
      </c>
      <c r="B174" s="26">
        <v>4</v>
      </c>
      <c r="C174" s="27" t="s">
        <v>431</v>
      </c>
      <c r="D174" s="26">
        <v>28</v>
      </c>
      <c r="E174" s="27" t="s">
        <v>516</v>
      </c>
      <c r="F174" s="10" t="s">
        <v>15</v>
      </c>
      <c r="G174" s="6" t="s">
        <v>1043</v>
      </c>
      <c r="H174" s="10">
        <v>201</v>
      </c>
      <c r="I174" s="6" t="s">
        <v>533</v>
      </c>
      <c r="J174" s="10" t="s">
        <v>32</v>
      </c>
      <c r="K174" s="10">
        <v>19.2</v>
      </c>
      <c r="L174" s="6" t="s">
        <v>534</v>
      </c>
      <c r="M174" s="6" t="s">
        <v>535</v>
      </c>
      <c r="N174" s="6" t="s">
        <v>536</v>
      </c>
      <c r="O174" s="6" t="s">
        <v>1044</v>
      </c>
      <c r="P174" s="6" t="s">
        <v>20</v>
      </c>
      <c r="Q174" s="10">
        <v>20</v>
      </c>
      <c r="R174" s="10">
        <v>40</v>
      </c>
      <c r="S174" s="10">
        <v>50</v>
      </c>
      <c r="T174" s="6">
        <v>60</v>
      </c>
      <c r="U174" s="6"/>
    </row>
    <row r="175" spans="1:21" ht="78.75" x14ac:dyDescent="0.25">
      <c r="A175" s="6">
        <f t="shared" si="2"/>
        <v>202</v>
      </c>
      <c r="B175" s="26">
        <v>4</v>
      </c>
      <c r="C175" s="27" t="s">
        <v>431</v>
      </c>
      <c r="D175" s="26">
        <v>28</v>
      </c>
      <c r="E175" s="27" t="s">
        <v>516</v>
      </c>
      <c r="F175" s="10" t="s">
        <v>15</v>
      </c>
      <c r="G175" s="6" t="s">
        <v>1037</v>
      </c>
      <c r="H175" s="10">
        <v>202</v>
      </c>
      <c r="I175" s="6" t="s">
        <v>537</v>
      </c>
      <c r="J175" s="10" t="s">
        <v>32</v>
      </c>
      <c r="K175" s="10">
        <v>36.54</v>
      </c>
      <c r="L175" s="6" t="s">
        <v>538</v>
      </c>
      <c r="M175" s="6" t="s">
        <v>539</v>
      </c>
      <c r="N175" s="6" t="s">
        <v>540</v>
      </c>
      <c r="O175" s="6" t="s">
        <v>1045</v>
      </c>
      <c r="P175" s="6" t="s">
        <v>20</v>
      </c>
      <c r="Q175" s="10">
        <v>38</v>
      </c>
      <c r="R175" s="10">
        <v>39</v>
      </c>
      <c r="S175" s="10">
        <v>40</v>
      </c>
      <c r="T175" s="6">
        <v>41</v>
      </c>
      <c r="U175" s="6"/>
    </row>
    <row r="176" spans="1:21" ht="78.75" x14ac:dyDescent="0.25">
      <c r="A176" s="6">
        <f t="shared" si="2"/>
        <v>203</v>
      </c>
      <c r="B176" s="26">
        <v>4</v>
      </c>
      <c r="C176" s="27" t="s">
        <v>431</v>
      </c>
      <c r="D176" s="26">
        <v>28</v>
      </c>
      <c r="E176" s="27" t="s">
        <v>516</v>
      </c>
      <c r="F176" s="10" t="s">
        <v>15</v>
      </c>
      <c r="G176" s="6" t="s">
        <v>1046</v>
      </c>
      <c r="H176" s="10">
        <v>203</v>
      </c>
      <c r="I176" s="6" t="s">
        <v>541</v>
      </c>
      <c r="J176" s="10" t="s">
        <v>32</v>
      </c>
      <c r="K176" s="10">
        <v>8.8000000000000007</v>
      </c>
      <c r="L176" s="6" t="s">
        <v>534</v>
      </c>
      <c r="M176" s="6" t="s">
        <v>542</v>
      </c>
      <c r="N176" s="6" t="s">
        <v>543</v>
      </c>
      <c r="O176" s="6" t="s">
        <v>1047</v>
      </c>
      <c r="P176" s="6" t="s">
        <v>20</v>
      </c>
      <c r="Q176" s="10">
        <v>9</v>
      </c>
      <c r="R176" s="10">
        <v>15</v>
      </c>
      <c r="S176" s="10">
        <v>20</v>
      </c>
      <c r="T176" s="6">
        <v>25</v>
      </c>
      <c r="U176" s="6"/>
    </row>
    <row r="177" spans="1:21" ht="67.5" x14ac:dyDescent="0.25">
      <c r="A177" s="6">
        <f t="shared" si="2"/>
        <v>204</v>
      </c>
      <c r="B177" s="26">
        <v>4</v>
      </c>
      <c r="C177" s="27" t="s">
        <v>431</v>
      </c>
      <c r="D177" s="26">
        <v>28</v>
      </c>
      <c r="E177" s="27" t="s">
        <v>516</v>
      </c>
      <c r="F177" s="10" t="s">
        <v>15</v>
      </c>
      <c r="G177" s="6" t="s">
        <v>1048</v>
      </c>
      <c r="H177" s="10">
        <v>204</v>
      </c>
      <c r="I177" s="6" t="s">
        <v>544</v>
      </c>
      <c r="J177" s="10" t="s">
        <v>32</v>
      </c>
      <c r="K177" s="10">
        <v>0</v>
      </c>
      <c r="L177" s="6" t="s">
        <v>534</v>
      </c>
      <c r="M177" s="6" t="s">
        <v>545</v>
      </c>
      <c r="N177" s="6" t="s">
        <v>546</v>
      </c>
      <c r="O177" s="6" t="s">
        <v>1049</v>
      </c>
      <c r="P177" s="6" t="s">
        <v>20</v>
      </c>
      <c r="Q177" s="10">
        <v>2</v>
      </c>
      <c r="R177" s="10">
        <v>5</v>
      </c>
      <c r="S177" s="10">
        <v>7</v>
      </c>
      <c r="T177" s="6">
        <v>10</v>
      </c>
      <c r="U177" s="6"/>
    </row>
    <row r="178" spans="1:21" ht="123.75" x14ac:dyDescent="0.25">
      <c r="A178" s="6">
        <f t="shared" si="2"/>
        <v>205</v>
      </c>
      <c r="B178" s="26">
        <v>4</v>
      </c>
      <c r="C178" s="27" t="s">
        <v>431</v>
      </c>
      <c r="D178" s="26">
        <v>28</v>
      </c>
      <c r="E178" s="27" t="s">
        <v>516</v>
      </c>
      <c r="F178" s="10" t="s">
        <v>15</v>
      </c>
      <c r="G178" s="6" t="s">
        <v>1050</v>
      </c>
      <c r="H178" s="10">
        <v>205</v>
      </c>
      <c r="I178" s="6" t="s">
        <v>550</v>
      </c>
      <c r="J178" s="10" t="s">
        <v>32</v>
      </c>
      <c r="K178" s="10">
        <v>8</v>
      </c>
      <c r="L178" s="6" t="s">
        <v>551</v>
      </c>
      <c r="M178" s="6" t="s">
        <v>1132</v>
      </c>
      <c r="N178" s="6" t="s">
        <v>1149</v>
      </c>
      <c r="O178" s="6" t="s">
        <v>1051</v>
      </c>
      <c r="P178" s="6" t="s">
        <v>20</v>
      </c>
      <c r="Q178" s="10">
        <v>40</v>
      </c>
      <c r="R178" s="10">
        <v>20</v>
      </c>
      <c r="S178" s="10">
        <v>40</v>
      </c>
      <c r="T178" s="6">
        <v>60</v>
      </c>
      <c r="U178" s="6" t="s">
        <v>1162</v>
      </c>
    </row>
    <row r="179" spans="1:21" ht="168.75" x14ac:dyDescent="0.25">
      <c r="A179" s="6">
        <f t="shared" si="2"/>
        <v>206</v>
      </c>
      <c r="B179" s="26">
        <v>4</v>
      </c>
      <c r="C179" s="27" t="s">
        <v>431</v>
      </c>
      <c r="D179" s="26">
        <v>28</v>
      </c>
      <c r="E179" s="27" t="s">
        <v>516</v>
      </c>
      <c r="F179" s="10" t="s">
        <v>15</v>
      </c>
      <c r="G179" s="6" t="s">
        <v>1046</v>
      </c>
      <c r="H179" s="10">
        <v>206</v>
      </c>
      <c r="I179" s="6" t="s">
        <v>552</v>
      </c>
      <c r="J179" s="10" t="s">
        <v>553</v>
      </c>
      <c r="K179" s="10">
        <v>1.29</v>
      </c>
      <c r="L179" s="6" t="s">
        <v>554</v>
      </c>
      <c r="M179" s="6" t="s">
        <v>555</v>
      </c>
      <c r="N179" s="6" t="s">
        <v>556</v>
      </c>
      <c r="O179" s="6" t="s">
        <v>1052</v>
      </c>
      <c r="P179" s="6" t="s">
        <v>58</v>
      </c>
      <c r="Q179" s="10">
        <v>1.28</v>
      </c>
      <c r="R179" s="10">
        <v>1.27</v>
      </c>
      <c r="S179" s="10">
        <v>1.26</v>
      </c>
      <c r="T179" s="6">
        <v>1.25</v>
      </c>
      <c r="U179" s="6"/>
    </row>
    <row r="180" spans="1:21" ht="101.25" x14ac:dyDescent="0.25">
      <c r="A180" s="6">
        <f t="shared" si="2"/>
        <v>207</v>
      </c>
      <c r="B180" s="26">
        <v>4</v>
      </c>
      <c r="C180" s="27" t="s">
        <v>431</v>
      </c>
      <c r="D180" s="26">
        <v>29</v>
      </c>
      <c r="E180" s="27" t="s">
        <v>557</v>
      </c>
      <c r="F180" s="10" t="s">
        <v>15</v>
      </c>
      <c r="G180" s="6" t="s">
        <v>1053</v>
      </c>
      <c r="H180" s="10">
        <v>207</v>
      </c>
      <c r="I180" s="6" t="s">
        <v>558</v>
      </c>
      <c r="J180" s="10" t="s">
        <v>1121</v>
      </c>
      <c r="K180" s="10">
        <v>3.6</v>
      </c>
      <c r="L180" s="6" t="s">
        <v>559</v>
      </c>
      <c r="M180" s="6" t="s">
        <v>560</v>
      </c>
      <c r="N180" s="6" t="s">
        <v>561</v>
      </c>
      <c r="O180" s="6" t="s">
        <v>1054</v>
      </c>
      <c r="P180" s="6" t="s">
        <v>20</v>
      </c>
      <c r="Q180" s="10">
        <v>3.75</v>
      </c>
      <c r="R180" s="10">
        <v>3.75</v>
      </c>
      <c r="S180" s="10">
        <v>4</v>
      </c>
      <c r="T180" s="6">
        <v>4.25</v>
      </c>
      <c r="U180" s="6"/>
    </row>
    <row r="181" spans="1:21" ht="146.25" x14ac:dyDescent="0.25">
      <c r="A181" s="6">
        <f t="shared" si="2"/>
        <v>208</v>
      </c>
      <c r="B181" s="26">
        <v>4</v>
      </c>
      <c r="C181" s="27" t="s">
        <v>431</v>
      </c>
      <c r="D181" s="26">
        <v>29</v>
      </c>
      <c r="E181" s="27" t="s">
        <v>557</v>
      </c>
      <c r="F181" s="10" t="s">
        <v>15</v>
      </c>
      <c r="G181" s="6" t="s">
        <v>1055</v>
      </c>
      <c r="H181" s="10">
        <v>208</v>
      </c>
      <c r="I181" s="6" t="s">
        <v>562</v>
      </c>
      <c r="J181" s="10" t="s">
        <v>32</v>
      </c>
      <c r="K181" s="10">
        <v>22.81</v>
      </c>
      <c r="L181" s="6" t="s">
        <v>563</v>
      </c>
      <c r="M181" s="6" t="s">
        <v>564</v>
      </c>
      <c r="N181" s="6" t="s">
        <v>1150</v>
      </c>
      <c r="O181" s="6" t="s">
        <v>1056</v>
      </c>
      <c r="P181" s="6" t="s">
        <v>20</v>
      </c>
      <c r="Q181" s="10">
        <v>22</v>
      </c>
      <c r="R181" s="10">
        <v>43</v>
      </c>
      <c r="S181" s="10">
        <v>45</v>
      </c>
      <c r="T181" s="6">
        <v>47</v>
      </c>
      <c r="U181" s="6" t="s">
        <v>1158</v>
      </c>
    </row>
    <row r="182" spans="1:21" ht="90" x14ac:dyDescent="0.25">
      <c r="A182" s="6">
        <f t="shared" si="2"/>
        <v>210</v>
      </c>
      <c r="B182" s="26">
        <v>4</v>
      </c>
      <c r="C182" s="27" t="s">
        <v>431</v>
      </c>
      <c r="D182" s="26">
        <v>29</v>
      </c>
      <c r="E182" s="27" t="s">
        <v>557</v>
      </c>
      <c r="F182" s="10" t="s">
        <v>15</v>
      </c>
      <c r="G182" s="6" t="s">
        <v>1058</v>
      </c>
      <c r="H182" s="10">
        <v>210</v>
      </c>
      <c r="I182" s="6" t="s">
        <v>565</v>
      </c>
      <c r="J182" s="10" t="s">
        <v>32</v>
      </c>
      <c r="K182" s="10">
        <v>84.45</v>
      </c>
      <c r="L182" s="6" t="s">
        <v>566</v>
      </c>
      <c r="M182" s="6" t="s">
        <v>567</v>
      </c>
      <c r="N182" s="6" t="s">
        <v>568</v>
      </c>
      <c r="O182" s="6" t="s">
        <v>1059</v>
      </c>
      <c r="P182" s="6" t="s">
        <v>20</v>
      </c>
      <c r="Q182" s="10">
        <v>25</v>
      </c>
      <c r="R182" s="10">
        <v>27</v>
      </c>
      <c r="S182" s="10">
        <v>29</v>
      </c>
      <c r="T182" s="6">
        <v>30</v>
      </c>
      <c r="U182" s="6"/>
    </row>
    <row r="183" spans="1:21" ht="56.25" x14ac:dyDescent="0.25">
      <c r="A183" s="6">
        <f t="shared" si="2"/>
        <v>211</v>
      </c>
      <c r="B183" s="26">
        <v>4</v>
      </c>
      <c r="C183" s="27" t="s">
        <v>431</v>
      </c>
      <c r="D183" s="26">
        <v>24</v>
      </c>
      <c r="E183" s="27" t="s">
        <v>432</v>
      </c>
      <c r="F183" s="10" t="s">
        <v>15</v>
      </c>
      <c r="G183" s="6" t="s">
        <v>1060</v>
      </c>
      <c r="H183" s="10">
        <v>211</v>
      </c>
      <c r="I183" s="6" t="s">
        <v>433</v>
      </c>
      <c r="J183" s="10" t="s">
        <v>32</v>
      </c>
      <c r="K183" s="10">
        <v>0</v>
      </c>
      <c r="L183" s="6" t="s">
        <v>434</v>
      </c>
      <c r="M183" s="6" t="s">
        <v>435</v>
      </c>
      <c r="N183" s="6" t="s">
        <v>436</v>
      </c>
      <c r="O183" s="6" t="s">
        <v>1061</v>
      </c>
      <c r="P183" s="6" t="s">
        <v>20</v>
      </c>
      <c r="Q183" s="10">
        <v>5</v>
      </c>
      <c r="R183" s="10">
        <v>6</v>
      </c>
      <c r="S183" s="10">
        <v>3</v>
      </c>
      <c r="T183" s="6">
        <v>3</v>
      </c>
      <c r="U183" s="6"/>
    </row>
    <row r="184" spans="1:21" s="24" customFormat="1" ht="78.75" x14ac:dyDescent="0.25">
      <c r="A184" s="6">
        <f t="shared" si="2"/>
        <v>214</v>
      </c>
      <c r="B184" s="26">
        <v>4</v>
      </c>
      <c r="C184" s="27" t="s">
        <v>431</v>
      </c>
      <c r="D184" s="26">
        <v>28</v>
      </c>
      <c r="E184" s="27" t="s">
        <v>516</v>
      </c>
      <c r="F184" s="10" t="s">
        <v>15</v>
      </c>
      <c r="G184" s="6" t="s">
        <v>1063</v>
      </c>
      <c r="H184" s="10">
        <v>214</v>
      </c>
      <c r="I184" s="6" t="s">
        <v>529</v>
      </c>
      <c r="J184" s="10" t="s">
        <v>32</v>
      </c>
      <c r="K184" s="10">
        <v>53</v>
      </c>
      <c r="L184" s="6" t="s">
        <v>530</v>
      </c>
      <c r="M184" s="6" t="s">
        <v>531</v>
      </c>
      <c r="N184" s="6" t="s">
        <v>532</v>
      </c>
      <c r="O184" s="6" t="s">
        <v>1064</v>
      </c>
      <c r="P184" s="6" t="s">
        <v>20</v>
      </c>
      <c r="Q184" s="10">
        <v>58</v>
      </c>
      <c r="R184" s="10">
        <v>64</v>
      </c>
      <c r="S184" s="10">
        <v>70</v>
      </c>
      <c r="T184" s="6">
        <v>75</v>
      </c>
      <c r="U184" s="6"/>
    </row>
    <row r="185" spans="1:21" s="24" customFormat="1" ht="67.5" x14ac:dyDescent="0.25">
      <c r="A185" s="6">
        <f t="shared" si="2"/>
        <v>215</v>
      </c>
      <c r="B185" s="26">
        <v>4</v>
      </c>
      <c r="C185" s="27" t="s">
        <v>431</v>
      </c>
      <c r="D185" s="26">
        <v>27</v>
      </c>
      <c r="E185" s="27" t="s">
        <v>484</v>
      </c>
      <c r="F185" s="10" t="s">
        <v>15</v>
      </c>
      <c r="G185" s="6" t="s">
        <v>1028</v>
      </c>
      <c r="H185" s="10">
        <v>215</v>
      </c>
      <c r="I185" s="6" t="s">
        <v>513</v>
      </c>
      <c r="J185" s="10" t="s">
        <v>32</v>
      </c>
      <c r="K185" s="10">
        <v>39.590000000000003</v>
      </c>
      <c r="L185" s="6" t="s">
        <v>506</v>
      </c>
      <c r="M185" s="6" t="s">
        <v>514</v>
      </c>
      <c r="N185" s="6" t="s">
        <v>515</v>
      </c>
      <c r="O185" s="6" t="s">
        <v>1065</v>
      </c>
      <c r="P185" s="6" t="s">
        <v>20</v>
      </c>
      <c r="Q185" s="10">
        <v>42</v>
      </c>
      <c r="R185" s="10">
        <v>45</v>
      </c>
      <c r="S185" s="10">
        <v>47</v>
      </c>
      <c r="T185" s="6">
        <v>50</v>
      </c>
      <c r="U185" s="6"/>
    </row>
    <row r="186" spans="1:21" ht="78.75" x14ac:dyDescent="0.25">
      <c r="A186" s="6">
        <f t="shared" si="2"/>
        <v>216</v>
      </c>
      <c r="B186" s="26">
        <v>4</v>
      </c>
      <c r="C186" s="27" t="s">
        <v>431</v>
      </c>
      <c r="D186" s="26">
        <v>28</v>
      </c>
      <c r="E186" s="27" t="s">
        <v>516</v>
      </c>
      <c r="F186" s="10" t="s">
        <v>15</v>
      </c>
      <c r="G186" s="6" t="s">
        <v>1066</v>
      </c>
      <c r="H186" s="10">
        <v>216</v>
      </c>
      <c r="I186" s="6" t="s">
        <v>547</v>
      </c>
      <c r="J186" s="10" t="s">
        <v>32</v>
      </c>
      <c r="K186" s="10">
        <v>10.58</v>
      </c>
      <c r="L186" s="6" t="s">
        <v>538</v>
      </c>
      <c r="M186" s="6" t="s">
        <v>548</v>
      </c>
      <c r="N186" s="6" t="s">
        <v>549</v>
      </c>
      <c r="O186" s="6" t="s">
        <v>1067</v>
      </c>
      <c r="P186" s="6" t="s">
        <v>20</v>
      </c>
      <c r="Q186" s="10">
        <v>11</v>
      </c>
      <c r="R186" s="10">
        <v>12</v>
      </c>
      <c r="S186" s="10">
        <v>14</v>
      </c>
      <c r="T186" s="6">
        <v>15</v>
      </c>
      <c r="U186" s="6"/>
    </row>
    <row r="187" spans="1:21" ht="191.25" x14ac:dyDescent="0.25">
      <c r="A187" s="6">
        <f t="shared" si="2"/>
        <v>218</v>
      </c>
      <c r="B187" s="26">
        <v>2</v>
      </c>
      <c r="C187" s="27" t="s">
        <v>214</v>
      </c>
      <c r="D187" s="26">
        <v>17</v>
      </c>
      <c r="E187" s="27" t="s">
        <v>258</v>
      </c>
      <c r="F187" s="10" t="s">
        <v>15</v>
      </c>
      <c r="G187" s="6" t="s">
        <v>1068</v>
      </c>
      <c r="H187" s="10">
        <v>218</v>
      </c>
      <c r="I187" s="6" t="s">
        <v>279</v>
      </c>
      <c r="J187" s="10" t="s">
        <v>32</v>
      </c>
      <c r="K187" s="10">
        <v>21.1</v>
      </c>
      <c r="L187" s="6" t="s">
        <v>280</v>
      </c>
      <c r="M187" s="6" t="s">
        <v>281</v>
      </c>
      <c r="N187" s="6" t="s">
        <v>282</v>
      </c>
      <c r="O187" s="6" t="s">
        <v>1069</v>
      </c>
      <c r="P187" s="6" t="s">
        <v>20</v>
      </c>
      <c r="Q187" s="10">
        <v>25</v>
      </c>
      <c r="R187" s="10">
        <v>30</v>
      </c>
      <c r="S187" s="10">
        <v>40</v>
      </c>
      <c r="T187" s="6">
        <v>45</v>
      </c>
      <c r="U187" s="6"/>
    </row>
    <row r="188" spans="1:21" ht="78.75" x14ac:dyDescent="0.25">
      <c r="A188" s="6">
        <f t="shared" si="2"/>
        <v>219</v>
      </c>
      <c r="B188" s="26">
        <v>1</v>
      </c>
      <c r="C188" s="27" t="s">
        <v>13</v>
      </c>
      <c r="D188" s="26">
        <v>12</v>
      </c>
      <c r="E188" s="27" t="s">
        <v>164</v>
      </c>
      <c r="F188" s="10" t="s">
        <v>15</v>
      </c>
      <c r="G188" s="6" t="s">
        <v>1070</v>
      </c>
      <c r="H188" s="10">
        <v>219</v>
      </c>
      <c r="I188" s="6" t="s">
        <v>165</v>
      </c>
      <c r="J188" s="10" t="s">
        <v>32</v>
      </c>
      <c r="K188" s="10">
        <v>0</v>
      </c>
      <c r="L188" s="6" t="s">
        <v>166</v>
      </c>
      <c r="M188" s="6" t="s">
        <v>167</v>
      </c>
      <c r="N188" s="6" t="s">
        <v>168</v>
      </c>
      <c r="O188" s="6" t="s">
        <v>1071</v>
      </c>
      <c r="P188" s="6" t="s">
        <v>20</v>
      </c>
      <c r="Q188" s="10">
        <v>0</v>
      </c>
      <c r="R188" s="10">
        <v>50</v>
      </c>
      <c r="S188" s="10">
        <v>100</v>
      </c>
      <c r="T188" s="6">
        <v>100</v>
      </c>
      <c r="U188" s="6"/>
    </row>
    <row r="189" spans="1:21" ht="90" x14ac:dyDescent="0.25">
      <c r="A189" s="6">
        <f t="shared" si="2"/>
        <v>220</v>
      </c>
      <c r="B189" s="26">
        <v>2</v>
      </c>
      <c r="C189" s="27" t="s">
        <v>214</v>
      </c>
      <c r="D189" s="26">
        <v>17</v>
      </c>
      <c r="E189" s="27" t="s">
        <v>258</v>
      </c>
      <c r="F189" s="10" t="s">
        <v>15</v>
      </c>
      <c r="G189" s="6" t="s">
        <v>1072</v>
      </c>
      <c r="H189" s="10">
        <v>220</v>
      </c>
      <c r="I189" s="6" t="s">
        <v>263</v>
      </c>
      <c r="J189" s="10" t="s">
        <v>264</v>
      </c>
      <c r="K189" s="10">
        <v>10915.76</v>
      </c>
      <c r="L189" s="6" t="s">
        <v>265</v>
      </c>
      <c r="M189" s="6" t="s">
        <v>266</v>
      </c>
      <c r="N189" s="6" t="s">
        <v>267</v>
      </c>
      <c r="O189" s="6" t="s">
        <v>1073</v>
      </c>
      <c r="P189" s="6" t="s">
        <v>20</v>
      </c>
      <c r="Q189" s="10">
        <v>11107.55</v>
      </c>
      <c r="R189" s="10">
        <v>11296.83</v>
      </c>
      <c r="S189" s="10">
        <v>11488.42</v>
      </c>
      <c r="T189" s="6">
        <v>11683.72</v>
      </c>
      <c r="U189" s="6"/>
    </row>
    <row r="190" spans="1:21" ht="112.5" x14ac:dyDescent="0.25">
      <c r="A190" s="6">
        <f t="shared" si="2"/>
        <v>221</v>
      </c>
      <c r="B190" s="26">
        <v>2</v>
      </c>
      <c r="C190" s="27" t="s">
        <v>214</v>
      </c>
      <c r="D190" s="26">
        <v>17</v>
      </c>
      <c r="E190" s="27" t="s">
        <v>258</v>
      </c>
      <c r="F190" s="10" t="s">
        <v>15</v>
      </c>
      <c r="G190" s="6" t="s">
        <v>1074</v>
      </c>
      <c r="H190" s="10">
        <v>221</v>
      </c>
      <c r="I190" s="6" t="s">
        <v>259</v>
      </c>
      <c r="J190" s="10" t="s">
        <v>26</v>
      </c>
      <c r="K190" s="10">
        <v>10</v>
      </c>
      <c r="L190" s="6" t="s">
        <v>260</v>
      </c>
      <c r="M190" s="6" t="s">
        <v>261</v>
      </c>
      <c r="N190" s="6" t="s">
        <v>262</v>
      </c>
      <c r="O190" s="6" t="s">
        <v>1075</v>
      </c>
      <c r="P190" s="6" t="s">
        <v>20</v>
      </c>
      <c r="Q190" s="10">
        <v>10</v>
      </c>
      <c r="R190" s="10">
        <v>10</v>
      </c>
      <c r="S190" s="10">
        <v>10</v>
      </c>
      <c r="T190" s="6">
        <v>10</v>
      </c>
      <c r="U190" s="6"/>
    </row>
    <row r="191" spans="1:21" ht="56.25" x14ac:dyDescent="0.25">
      <c r="A191" s="6">
        <f t="shared" ref="A191:A201" si="3">H191</f>
        <v>222</v>
      </c>
      <c r="B191" s="26">
        <v>2</v>
      </c>
      <c r="C191" s="27" t="s">
        <v>214</v>
      </c>
      <c r="D191" s="26">
        <v>17</v>
      </c>
      <c r="E191" s="27" t="s">
        <v>258</v>
      </c>
      <c r="F191" s="10" t="s">
        <v>15</v>
      </c>
      <c r="G191" s="6" t="s">
        <v>1072</v>
      </c>
      <c r="H191" s="10">
        <v>222</v>
      </c>
      <c r="I191" s="6" t="s">
        <v>295</v>
      </c>
      <c r="J191" s="10" t="s">
        <v>32</v>
      </c>
      <c r="K191" s="10">
        <v>1.83</v>
      </c>
      <c r="L191" s="6" t="s">
        <v>265</v>
      </c>
      <c r="M191" s="6" t="s">
        <v>296</v>
      </c>
      <c r="N191" s="6" t="s">
        <v>297</v>
      </c>
      <c r="O191" s="6" t="s">
        <v>1076</v>
      </c>
      <c r="P191" s="6" t="s">
        <v>20</v>
      </c>
      <c r="Q191" s="10">
        <v>1.7</v>
      </c>
      <c r="R191" s="10">
        <v>1.7</v>
      </c>
      <c r="S191" s="10">
        <v>1.7</v>
      </c>
      <c r="T191" s="6">
        <v>1.7</v>
      </c>
      <c r="U191" s="6"/>
    </row>
    <row r="192" spans="1:21" ht="101.25" x14ac:dyDescent="0.25">
      <c r="A192" s="6">
        <f t="shared" si="3"/>
        <v>223</v>
      </c>
      <c r="B192" s="26">
        <v>3</v>
      </c>
      <c r="C192" s="27" t="s">
        <v>301</v>
      </c>
      <c r="D192" s="26">
        <v>22</v>
      </c>
      <c r="E192" s="27" t="s">
        <v>365</v>
      </c>
      <c r="F192" s="10" t="s">
        <v>15</v>
      </c>
      <c r="G192" s="6" t="s">
        <v>922</v>
      </c>
      <c r="H192" s="10">
        <v>223</v>
      </c>
      <c r="I192" s="6" t="s">
        <v>395</v>
      </c>
      <c r="J192" s="10" t="s">
        <v>32</v>
      </c>
      <c r="K192" s="10">
        <v>3</v>
      </c>
      <c r="L192" s="6" t="s">
        <v>396</v>
      </c>
      <c r="M192" s="6" t="s">
        <v>397</v>
      </c>
      <c r="N192" s="6" t="s">
        <v>398</v>
      </c>
      <c r="O192" s="6" t="s">
        <v>1077</v>
      </c>
      <c r="P192" s="6" t="s">
        <v>20</v>
      </c>
      <c r="Q192" s="10">
        <v>5</v>
      </c>
      <c r="R192" s="10">
        <v>5</v>
      </c>
      <c r="S192" s="10">
        <v>5</v>
      </c>
      <c r="T192" s="6">
        <v>5</v>
      </c>
      <c r="U192" s="6"/>
    </row>
    <row r="193" spans="1:21" ht="135" x14ac:dyDescent="0.25">
      <c r="A193" s="6">
        <f t="shared" si="3"/>
        <v>224</v>
      </c>
      <c r="B193" s="26">
        <v>2</v>
      </c>
      <c r="C193" s="27" t="s">
        <v>214</v>
      </c>
      <c r="D193" s="26">
        <v>16</v>
      </c>
      <c r="E193" s="27" t="s">
        <v>1119</v>
      </c>
      <c r="F193" s="10" t="s">
        <v>15</v>
      </c>
      <c r="G193" s="6" t="s">
        <v>1078</v>
      </c>
      <c r="H193" s="10">
        <v>224</v>
      </c>
      <c r="I193" s="6" t="s">
        <v>246</v>
      </c>
      <c r="J193" s="10" t="s">
        <v>32</v>
      </c>
      <c r="K193" s="10">
        <v>0</v>
      </c>
      <c r="L193" s="6" t="s">
        <v>247</v>
      </c>
      <c r="M193" s="6" t="s">
        <v>248</v>
      </c>
      <c r="N193" s="6" t="s">
        <v>249</v>
      </c>
      <c r="O193" s="6" t="s">
        <v>1079</v>
      </c>
      <c r="P193" s="6" t="s">
        <v>20</v>
      </c>
      <c r="Q193" s="10">
        <v>4</v>
      </c>
      <c r="R193" s="10">
        <v>1</v>
      </c>
      <c r="S193" s="10">
        <v>50</v>
      </c>
      <c r="T193" s="6">
        <v>100</v>
      </c>
      <c r="U193" s="6" t="s">
        <v>1159</v>
      </c>
    </row>
    <row r="194" spans="1:21" ht="78.75" x14ac:dyDescent="0.25">
      <c r="A194" s="6">
        <f t="shared" si="3"/>
        <v>225</v>
      </c>
      <c r="B194" s="26">
        <v>5</v>
      </c>
      <c r="C194" s="27" t="s">
        <v>569</v>
      </c>
      <c r="D194" s="26">
        <v>35</v>
      </c>
      <c r="E194" s="27" t="s">
        <v>724</v>
      </c>
      <c r="F194" s="10" t="s">
        <v>15</v>
      </c>
      <c r="G194" s="6" t="s">
        <v>991</v>
      </c>
      <c r="H194" s="10">
        <v>225</v>
      </c>
      <c r="I194" s="6" t="s">
        <v>746</v>
      </c>
      <c r="J194" s="10" t="s">
        <v>210</v>
      </c>
      <c r="K194" s="10">
        <v>0.5</v>
      </c>
      <c r="L194" s="6" t="s">
        <v>747</v>
      </c>
      <c r="M194" s="6" t="s">
        <v>748</v>
      </c>
      <c r="N194" s="6" t="s">
        <v>749</v>
      </c>
      <c r="O194" s="6" t="s">
        <v>1080</v>
      </c>
      <c r="P194" s="6" t="s">
        <v>58</v>
      </c>
      <c r="Q194" s="10">
        <v>0.5</v>
      </c>
      <c r="R194" s="10">
        <v>0.5</v>
      </c>
      <c r="S194" s="10">
        <v>0.5</v>
      </c>
      <c r="T194" s="6">
        <v>0.5</v>
      </c>
      <c r="U194" s="6"/>
    </row>
    <row r="195" spans="1:21" ht="67.5" x14ac:dyDescent="0.25">
      <c r="A195" s="6">
        <f t="shared" si="3"/>
        <v>226</v>
      </c>
      <c r="B195" s="26">
        <v>5</v>
      </c>
      <c r="C195" s="27" t="s">
        <v>569</v>
      </c>
      <c r="D195" s="26">
        <v>31</v>
      </c>
      <c r="E195" s="27" t="s">
        <v>612</v>
      </c>
      <c r="F195" s="10" t="s">
        <v>15</v>
      </c>
      <c r="G195" s="6" t="s">
        <v>955</v>
      </c>
      <c r="H195" s="10">
        <v>226</v>
      </c>
      <c r="I195" s="6" t="s">
        <v>617</v>
      </c>
      <c r="J195" s="10" t="s">
        <v>32</v>
      </c>
      <c r="K195" s="10">
        <v>38.479999999999997</v>
      </c>
      <c r="L195" s="6" t="s">
        <v>618</v>
      </c>
      <c r="M195" s="6" t="s">
        <v>619</v>
      </c>
      <c r="N195" s="6" t="s">
        <v>620</v>
      </c>
      <c r="O195" s="6" t="s">
        <v>1081</v>
      </c>
      <c r="P195" s="6" t="s">
        <v>20</v>
      </c>
      <c r="Q195" s="10">
        <v>39</v>
      </c>
      <c r="R195" s="10">
        <v>40</v>
      </c>
      <c r="S195" s="10">
        <v>41</v>
      </c>
      <c r="T195" s="6">
        <v>42</v>
      </c>
      <c r="U195" s="6"/>
    </row>
    <row r="196" spans="1:21" ht="78.75" x14ac:dyDescent="0.25">
      <c r="A196" s="6">
        <f t="shared" si="3"/>
        <v>227</v>
      </c>
      <c r="B196" s="26">
        <v>3</v>
      </c>
      <c r="C196" s="27" t="s">
        <v>301</v>
      </c>
      <c r="D196" s="26">
        <v>20</v>
      </c>
      <c r="E196" s="27" t="s">
        <v>317</v>
      </c>
      <c r="F196" s="10" t="s">
        <v>15</v>
      </c>
      <c r="G196" s="6" t="s">
        <v>897</v>
      </c>
      <c r="H196" s="10">
        <v>227</v>
      </c>
      <c r="I196" s="6" t="s">
        <v>330</v>
      </c>
      <c r="J196" s="10" t="s">
        <v>32</v>
      </c>
      <c r="K196" s="10">
        <v>85.82</v>
      </c>
      <c r="L196" s="6" t="s">
        <v>327</v>
      </c>
      <c r="M196" s="6" t="s">
        <v>331</v>
      </c>
      <c r="N196" s="6" t="s">
        <v>332</v>
      </c>
      <c r="O196" s="6" t="s">
        <v>1082</v>
      </c>
      <c r="P196" s="6" t="s">
        <v>20</v>
      </c>
      <c r="Q196" s="10">
        <v>85.95</v>
      </c>
      <c r="R196" s="10">
        <v>86</v>
      </c>
      <c r="S196" s="10">
        <v>86.3</v>
      </c>
      <c r="T196" s="6">
        <v>87</v>
      </c>
      <c r="U196" s="6"/>
    </row>
    <row r="197" spans="1:21" ht="101.25" x14ac:dyDescent="0.25">
      <c r="A197" s="6">
        <f t="shared" si="3"/>
        <v>228</v>
      </c>
      <c r="B197" s="26">
        <v>1</v>
      </c>
      <c r="C197" s="27" t="s">
        <v>13</v>
      </c>
      <c r="D197" s="26">
        <v>8</v>
      </c>
      <c r="E197" s="27" t="s">
        <v>107</v>
      </c>
      <c r="F197" s="10" t="s">
        <v>15</v>
      </c>
      <c r="G197" s="6" t="s">
        <v>1173</v>
      </c>
      <c r="H197" s="10">
        <v>228</v>
      </c>
      <c r="I197" s="6" t="s">
        <v>1133</v>
      </c>
      <c r="J197" s="10" t="s">
        <v>32</v>
      </c>
      <c r="K197" s="10">
        <v>82.51</v>
      </c>
      <c r="L197" s="6" t="s">
        <v>108</v>
      </c>
      <c r="M197" s="6" t="s">
        <v>1134</v>
      </c>
      <c r="N197" s="6" t="s">
        <v>1151</v>
      </c>
      <c r="O197" s="6" t="s">
        <v>827</v>
      </c>
      <c r="P197" s="6" t="s">
        <v>20</v>
      </c>
      <c r="Q197" s="10">
        <v>78</v>
      </c>
      <c r="R197" s="10">
        <v>79</v>
      </c>
      <c r="S197" s="10">
        <v>80</v>
      </c>
      <c r="T197" s="6">
        <v>81</v>
      </c>
      <c r="U197" s="6" t="s">
        <v>1166</v>
      </c>
    </row>
    <row r="198" spans="1:21" ht="157.5" x14ac:dyDescent="0.25">
      <c r="A198" s="6">
        <f t="shared" si="3"/>
        <v>229</v>
      </c>
      <c r="B198" s="26">
        <v>4</v>
      </c>
      <c r="C198" s="27" t="s">
        <v>431</v>
      </c>
      <c r="D198" s="26">
        <v>24</v>
      </c>
      <c r="E198" s="27" t="s">
        <v>432</v>
      </c>
      <c r="F198" s="10" t="s">
        <v>15</v>
      </c>
      <c r="G198" s="6" t="s">
        <v>1062</v>
      </c>
      <c r="H198" s="10">
        <v>229</v>
      </c>
      <c r="I198" s="6" t="s">
        <v>1105</v>
      </c>
      <c r="J198" s="10" t="s">
        <v>32</v>
      </c>
      <c r="K198" s="10">
        <v>0</v>
      </c>
      <c r="L198" s="6" t="s">
        <v>437</v>
      </c>
      <c r="M198" s="6" t="s">
        <v>1101</v>
      </c>
      <c r="N198" s="6" t="s">
        <v>1100</v>
      </c>
      <c r="O198" s="6" t="s">
        <v>1099</v>
      </c>
      <c r="P198" s="6" t="s">
        <v>20</v>
      </c>
      <c r="Q198" s="10">
        <v>0</v>
      </c>
      <c r="R198" s="10">
        <v>0.16</v>
      </c>
      <c r="S198" s="10">
        <v>0.32</v>
      </c>
      <c r="T198" s="6">
        <v>0.48</v>
      </c>
      <c r="U198" s="6" t="s">
        <v>1166</v>
      </c>
    </row>
    <row r="199" spans="1:21" ht="90" x14ac:dyDescent="0.25">
      <c r="A199" s="6">
        <f t="shared" si="3"/>
        <v>230</v>
      </c>
      <c r="B199" s="26">
        <v>4</v>
      </c>
      <c r="C199" s="27" t="s">
        <v>431</v>
      </c>
      <c r="D199" s="26">
        <v>24</v>
      </c>
      <c r="E199" s="27" t="s">
        <v>432</v>
      </c>
      <c r="F199" s="10" t="s">
        <v>15</v>
      </c>
      <c r="G199" s="6" t="s">
        <v>1060</v>
      </c>
      <c r="H199" s="10">
        <v>230</v>
      </c>
      <c r="I199" s="6" t="s">
        <v>1135</v>
      </c>
      <c r="J199" s="10" t="s">
        <v>1102</v>
      </c>
      <c r="K199" s="10">
        <v>3846</v>
      </c>
      <c r="L199" s="6" t="s">
        <v>438</v>
      </c>
      <c r="M199" s="6" t="s">
        <v>1103</v>
      </c>
      <c r="N199" s="6" t="s">
        <v>1152</v>
      </c>
      <c r="O199" s="6" t="s">
        <v>1104</v>
      </c>
      <c r="P199" s="6" t="s">
        <v>20</v>
      </c>
      <c r="Q199" s="10">
        <v>3846</v>
      </c>
      <c r="R199" s="10">
        <v>4000</v>
      </c>
      <c r="S199" s="10">
        <v>4120</v>
      </c>
      <c r="T199" s="6">
        <v>4243</v>
      </c>
      <c r="U199" s="6" t="s">
        <v>1166</v>
      </c>
    </row>
    <row r="200" spans="1:21" s="24" customFormat="1" ht="146.25" x14ac:dyDescent="0.25">
      <c r="A200" s="6">
        <f t="shared" si="3"/>
        <v>231</v>
      </c>
      <c r="B200" s="25">
        <v>1</v>
      </c>
      <c r="C200" s="27" t="s">
        <v>13</v>
      </c>
      <c r="D200" s="25">
        <v>3</v>
      </c>
      <c r="E200" s="27" t="s">
        <v>44</v>
      </c>
      <c r="F200" s="10" t="s">
        <v>15</v>
      </c>
      <c r="G200" s="6" t="s">
        <v>805</v>
      </c>
      <c r="H200" s="10">
        <v>231</v>
      </c>
      <c r="I200" s="6" t="s">
        <v>1136</v>
      </c>
      <c r="J200" s="10" t="s">
        <v>1123</v>
      </c>
      <c r="K200" s="10">
        <v>609.80999999999995</v>
      </c>
      <c r="L200" s="6" t="s">
        <v>49</v>
      </c>
      <c r="M200" s="6" t="s">
        <v>1137</v>
      </c>
      <c r="N200" s="6" t="s">
        <v>1153</v>
      </c>
      <c r="O200" s="6" t="s">
        <v>1174</v>
      </c>
      <c r="P200" s="6" t="s">
        <v>1138</v>
      </c>
      <c r="Q200" s="10">
        <v>580.23</v>
      </c>
      <c r="R200" s="10">
        <v>557</v>
      </c>
      <c r="S200" s="10">
        <v>537</v>
      </c>
      <c r="T200" s="6">
        <v>500</v>
      </c>
      <c r="U200" s="6" t="s">
        <v>1167</v>
      </c>
    </row>
    <row r="201" spans="1:21" s="24" customFormat="1" ht="67.5" x14ac:dyDescent="0.25">
      <c r="A201" s="6">
        <f t="shared" si="3"/>
        <v>232</v>
      </c>
      <c r="B201" s="25">
        <v>4</v>
      </c>
      <c r="C201" s="27" t="s">
        <v>431</v>
      </c>
      <c r="D201" s="25">
        <v>29</v>
      </c>
      <c r="E201" s="25" t="s">
        <v>557</v>
      </c>
      <c r="F201" s="10" t="s">
        <v>15</v>
      </c>
      <c r="G201" s="6" t="s">
        <v>1057</v>
      </c>
      <c r="H201" s="10">
        <v>232</v>
      </c>
      <c r="I201" s="6" t="s">
        <v>1139</v>
      </c>
      <c r="J201" s="10" t="s">
        <v>32</v>
      </c>
      <c r="K201" s="10">
        <v>14</v>
      </c>
      <c r="L201" s="6" t="s">
        <v>1140</v>
      </c>
      <c r="M201" s="6" t="s">
        <v>1141</v>
      </c>
      <c r="N201" s="6" t="s">
        <v>1154</v>
      </c>
      <c r="O201" s="6" t="s">
        <v>1175</v>
      </c>
      <c r="P201" s="6" t="s">
        <v>1142</v>
      </c>
      <c r="Q201" s="10">
        <v>0</v>
      </c>
      <c r="R201" s="10">
        <v>14</v>
      </c>
      <c r="S201" s="10">
        <v>15</v>
      </c>
      <c r="T201" s="6">
        <v>16</v>
      </c>
      <c r="U201" s="6" t="s">
        <v>1167</v>
      </c>
    </row>
  </sheetData>
  <autoFilter ref="A1:U201"/>
  <sortState ref="B2:X203">
    <sortCondition ref="H2:H203"/>
  </sortState>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ALTERAÇÃO E INCLUSÃO INDICADOR</vt:lpstr>
      <vt:lpstr>INSTRUÇÕES</vt:lpstr>
      <vt:lpstr>INDICADORES EXISTENTES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Ronconi de Nazareno</dc:creator>
  <cp:lastModifiedBy>Louise Ronconi de Nazareno</cp:lastModifiedBy>
  <dcterms:created xsi:type="dcterms:W3CDTF">2025-03-13T21:01:31Z</dcterms:created>
  <dcterms:modified xsi:type="dcterms:W3CDTF">2026-01-24T16:38:08Z</dcterms:modified>
</cp:coreProperties>
</file>